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t\Documents\Tapor Aikos, modif prix,30,9,18\"/>
    </mc:Choice>
  </mc:AlternateContent>
  <xr:revisionPtr revIDLastSave="0" documentId="13_ncr:1_{29B4B29E-E0C3-40D3-85DD-0984864E14C4}" xr6:coauthVersionLast="45" xr6:coauthVersionMax="45" xr10:uidLastSave="{00000000-0000-0000-0000-000000000000}"/>
  <bookViews>
    <workbookView xWindow="-120" yWindow="-120" windowWidth="20730" windowHeight="11760" activeTab="1" xr2:uid="{00000000-000D-0000-FFFF-FFFF00000000}"/>
  </bookViews>
  <sheets>
    <sheet name="Tapor Aikos snorkeling prices" sheetId="3" r:id="rId1"/>
    <sheet name="Tapor Aikos diving price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2" l="1"/>
  <c r="F97" i="2"/>
  <c r="E97" i="2"/>
  <c r="D97" i="2"/>
  <c r="G90" i="2"/>
  <c r="F90" i="2"/>
  <c r="E90" i="2"/>
  <c r="D90" i="2"/>
  <c r="G83" i="2"/>
  <c r="F83" i="2"/>
  <c r="E83" i="2"/>
  <c r="D83" i="2"/>
  <c r="G63" i="2"/>
  <c r="F63" i="2"/>
  <c r="E63" i="2"/>
  <c r="D63" i="2"/>
  <c r="G57" i="2"/>
  <c r="F57" i="2"/>
  <c r="E57" i="2"/>
  <c r="D57" i="2"/>
  <c r="G51" i="2"/>
  <c r="F51" i="2"/>
  <c r="E51" i="2"/>
  <c r="D51" i="2"/>
  <c r="G45" i="2"/>
  <c r="F45" i="2"/>
  <c r="E45" i="2"/>
  <c r="D45" i="2"/>
  <c r="G39" i="2"/>
  <c r="F39" i="2"/>
  <c r="E39" i="2"/>
  <c r="D39" i="2"/>
  <c r="G98" i="2"/>
  <c r="G99" i="2"/>
  <c r="F98" i="2"/>
  <c r="F99" i="2"/>
  <c r="E98" i="2"/>
  <c r="E99" i="2"/>
  <c r="D98" i="2"/>
  <c r="D99" i="2"/>
  <c r="C98" i="2"/>
  <c r="C99" i="2"/>
  <c r="G91" i="2"/>
  <c r="G92" i="2"/>
  <c r="F91" i="2"/>
  <c r="F92" i="2"/>
  <c r="E91" i="2"/>
  <c r="E92" i="2"/>
  <c r="D91" i="2"/>
  <c r="D92" i="2"/>
  <c r="C91" i="2"/>
  <c r="C92" i="2"/>
  <c r="G84" i="2"/>
  <c r="G85" i="2"/>
  <c r="F84" i="2"/>
  <c r="F85" i="2"/>
  <c r="E84" i="2"/>
  <c r="E85" i="2"/>
  <c r="D84" i="2"/>
  <c r="D85" i="2"/>
  <c r="C84" i="2"/>
  <c r="C85" i="2"/>
  <c r="G46" i="2"/>
  <c r="G47" i="2"/>
  <c r="F46" i="2"/>
  <c r="F47" i="2"/>
  <c r="E46" i="2"/>
  <c r="E47" i="2"/>
  <c r="D46" i="2"/>
  <c r="D47" i="2"/>
  <c r="C46" i="2"/>
  <c r="C47" i="2"/>
  <c r="G64" i="2"/>
  <c r="G65" i="2"/>
  <c r="F64" i="2"/>
  <c r="F65" i="2"/>
  <c r="E64" i="2"/>
  <c r="E65" i="2"/>
  <c r="D64" i="2"/>
  <c r="D65" i="2"/>
  <c r="C64" i="2"/>
  <c r="C65" i="2"/>
  <c r="G58" i="2"/>
  <c r="G59" i="2"/>
  <c r="F58" i="2"/>
  <c r="F59" i="2"/>
  <c r="E58" i="2"/>
  <c r="E59" i="2"/>
  <c r="D58" i="2"/>
  <c r="D59" i="2"/>
  <c r="C58" i="2"/>
  <c r="C59" i="2"/>
  <c r="G52" i="2"/>
  <c r="G53" i="2"/>
  <c r="F52" i="2"/>
  <c r="F53" i="2"/>
  <c r="E52" i="2"/>
  <c r="E53" i="2"/>
  <c r="D52" i="2"/>
  <c r="D53" i="2"/>
  <c r="C52" i="2"/>
  <c r="C53" i="2"/>
  <c r="G40" i="2"/>
  <c r="G41" i="2"/>
  <c r="F40" i="2"/>
  <c r="F41" i="2"/>
  <c r="E40" i="2"/>
  <c r="E41" i="2"/>
  <c r="D40" i="2"/>
  <c r="D41" i="2"/>
  <c r="C40" i="2"/>
  <c r="C41" i="2"/>
  <c r="G28" i="2"/>
  <c r="G29" i="2"/>
  <c r="G30" i="2"/>
  <c r="F28" i="2"/>
  <c r="F29" i="2"/>
  <c r="F30" i="2"/>
  <c r="E28" i="2"/>
  <c r="E29" i="2"/>
  <c r="E30" i="2"/>
  <c r="D28" i="2"/>
  <c r="D29" i="2"/>
  <c r="D30" i="2"/>
  <c r="C29" i="2"/>
  <c r="C30" i="2"/>
  <c r="G22" i="2"/>
  <c r="G23" i="2"/>
  <c r="G24" i="2"/>
  <c r="F22" i="2"/>
  <c r="F23" i="2"/>
  <c r="F24" i="2"/>
  <c r="E22" i="2"/>
  <c r="E23" i="2"/>
  <c r="E24" i="2"/>
  <c r="D22" i="2"/>
  <c r="D23" i="2"/>
  <c r="D24" i="2"/>
  <c r="C23" i="2"/>
  <c r="C24" i="2"/>
  <c r="G16" i="2"/>
  <c r="G17" i="2"/>
  <c r="G18" i="2"/>
  <c r="F16" i="2"/>
  <c r="F17" i="2"/>
  <c r="F18" i="2"/>
  <c r="E16" i="2"/>
  <c r="E17" i="2"/>
  <c r="E18" i="2"/>
  <c r="D16" i="2"/>
  <c r="D17" i="2"/>
  <c r="D18" i="2"/>
  <c r="C17" i="2"/>
  <c r="C18" i="2"/>
</calcChain>
</file>

<file path=xl/sharedStrings.xml><?xml version="1.0" encoding="utf-8"?>
<sst xmlns="http://schemas.openxmlformats.org/spreadsheetml/2006/main" count="152" uniqueCount="81">
  <si>
    <t>Tapor Aikos Homestay, Sawinggrai</t>
  </si>
  <si>
    <t>number of persons and total price / jumlah orang dan harga total</t>
  </si>
  <si>
    <t xml:space="preserve">Covered longboat and night in local Homestays / Menutupi longboat dan malam tinggal di Homestay lokal. </t>
  </si>
  <si>
    <t>Prices include meals, drinking water, tea, accommodation in Homestay / Harga termasuk makanan, air minum, té, tinggal di Homestay.</t>
  </si>
  <si>
    <t>Destination and stages, max persons 4 / Tujuan dan tahapan, maks 4 orang</t>
  </si>
  <si>
    <t>Length: 2 days, 1 night / / Panjang: 2 hari, 1 malam</t>
  </si>
  <si>
    <r>
      <rPr>
        <b/>
        <sz val="12"/>
        <color theme="1"/>
        <rFont val="Calibri"/>
        <family val="2"/>
        <scheme val="minor"/>
      </rPr>
      <t>Trip with 1 night in homestay</t>
    </r>
    <r>
      <rPr>
        <sz val="12"/>
        <color theme="1"/>
        <rFont val="Calibri"/>
        <family val="2"/>
        <scheme val="minor"/>
      </rPr>
      <t xml:space="preserve"> /  1 malam di homestay</t>
    </r>
  </si>
  <si>
    <r>
      <rPr>
        <b/>
        <sz val="12"/>
        <color theme="1"/>
        <rFont val="Calibri"/>
        <family val="2"/>
        <scheme val="minor"/>
      </rPr>
      <t>Wayag</t>
    </r>
    <r>
      <rPr>
        <sz val="12"/>
        <color theme="1"/>
        <rFont val="Calibri"/>
        <family val="2"/>
        <scheme val="minor"/>
      </rPr>
      <t>,Quoy,Uranie,Balabalak,Kawé,Selpele</t>
    </r>
  </si>
  <si>
    <r>
      <rPr>
        <b/>
        <sz val="11"/>
        <color theme="1"/>
        <rFont val="Calibri"/>
        <family val="2"/>
        <scheme val="minor"/>
      </rPr>
      <t>Batanta</t>
    </r>
    <r>
      <rPr>
        <sz val="11"/>
        <color theme="1"/>
        <rFont val="Calibri"/>
        <family val="2"/>
        <scheme val="minor"/>
      </rPr>
      <t>,Mansuar,Merpati</t>
    </r>
  </si>
  <si>
    <t>Many other tour available, program and price on request / Banyak wisata lain , program dan harga berdasarkan permintaan.</t>
  </si>
  <si>
    <t>Terms of sale / ketentuan penjual</t>
  </si>
  <si>
    <t>Payment must be made (Pembayaran harus dilakukan) in Indonesian rupees (IDR), banks and ATM in Sorong and Waisai.</t>
  </si>
  <si>
    <t>The price of food and accommodation is to be paid on arrival for the duration planned to be able to buy the food.</t>
  </si>
  <si>
    <t>Harga makanan dan akomodasi harus dibayar pada saat kedatangan untuk jangka waktu yang direncanakan.</t>
  </si>
  <si>
    <t>Excursions must be paid no later than the day before departure (fuel purchase)</t>
  </si>
  <si>
    <t>Kunjungan harus dibayar selambat-lambatnya sehari sebelum keberangkatan (pembelian bahan bakar)</t>
  </si>
  <si>
    <t>It is better to pay the price of excursions upon arrival. This helps to better manage fuel purchases.</t>
  </si>
  <si>
    <t>Lebih baik membayar harga pesiar-pesiar pada saat kedatangan untuk mengelola pembelian bahan bakar dengan lebih baik .</t>
  </si>
  <si>
    <t>David    Wambrauw 	   + 62 852 44 24 01 25</t>
  </si>
  <si>
    <t>Trip : Diving, light trekking, visiting villages, caves and forest. Possible fishing in some places.</t>
  </si>
  <si>
    <t>Perjalanan: Diving, trekking ringan, mengunjungi desa, gua dan hutan. Kemungkinan memancing di beberapa tempat.</t>
  </si>
  <si>
    <t>With diving guide / Dengan panduan menyelam</t>
  </si>
  <si>
    <t>Diving guide / Panduan menyelam</t>
  </si>
  <si>
    <t>Diving material renting  / Penyewaan peralatan selam</t>
  </si>
  <si>
    <t>Total</t>
  </si>
  <si>
    <t>Sepanjang hari diving perjalanan, makan siang di pantai</t>
  </si>
  <si>
    <t>Estimate in US dollar/person ;  Estimasi US dollar/orang</t>
  </si>
  <si>
    <r>
      <t xml:space="preserve">Arborek / Manta Sandy </t>
    </r>
    <r>
      <rPr>
        <sz val="12"/>
        <color theme="1"/>
        <rFont val="Calibri"/>
        <family val="2"/>
        <scheme val="minor"/>
      </rPr>
      <t>(boat, fuel and pilot/perahu, bahan bakar dan pilot)</t>
    </r>
  </si>
  <si>
    <r>
      <t>Kri, Yenbuba</t>
    </r>
    <r>
      <rPr>
        <sz val="12"/>
        <color theme="1"/>
        <rFont val="Calibri"/>
        <family val="2"/>
        <scheme val="minor"/>
      </rPr>
      <t>(boat, fuel and pilot/perahu, bahan bakar dan pilot)</t>
    </r>
  </si>
  <si>
    <r>
      <t>Sawandarek, (West Mansuar)</t>
    </r>
    <r>
      <rPr>
        <sz val="12"/>
        <color theme="1"/>
        <rFont val="Calibri"/>
        <family val="2"/>
        <scheme val="minor"/>
      </rPr>
      <t xml:space="preserve">(boat, fuel and pilot/perahu, bahan bakar dan pilot) </t>
    </r>
  </si>
  <si>
    <r>
      <t xml:space="preserve">Mansuar,Sawandarek, Kri,Koh,Yenbuba </t>
    </r>
    <r>
      <rPr>
        <sz val="12"/>
        <color theme="1"/>
        <rFont val="Calibri"/>
        <family val="2"/>
        <scheme val="minor"/>
      </rPr>
      <t>(boat, fuel and pilot/perahu, bahan bakar dan pilot)</t>
    </r>
  </si>
  <si>
    <r>
      <rPr>
        <b/>
        <sz val="12"/>
        <color theme="1"/>
        <rFont val="Calibri"/>
        <family val="2"/>
        <scheme val="minor"/>
      </rPr>
      <t xml:space="preserve">Friwen, Bonda </t>
    </r>
    <r>
      <rPr>
        <sz val="12"/>
        <color theme="1"/>
        <rFont val="Calibri"/>
        <family val="2"/>
        <scheme val="minor"/>
      </rPr>
      <t xml:space="preserve"> (boat, fuel and pilot/perahu, bahan bakar dan pilot)</t>
    </r>
  </si>
  <si>
    <r>
      <rPr>
        <b/>
        <sz val="12"/>
        <color theme="1"/>
        <rFont val="Calibri"/>
        <family val="2"/>
        <scheme val="minor"/>
      </rPr>
      <t>Imbraimuk (Tanjung Putus), Pasir timbul</t>
    </r>
    <r>
      <rPr>
        <sz val="12"/>
        <color theme="1"/>
        <rFont val="Calibri"/>
        <family val="2"/>
        <scheme val="minor"/>
      </rPr>
      <t xml:space="preserve"> (boat, fuel and pilot/perahu, bahan bakar dan pilot)</t>
    </r>
  </si>
  <si>
    <r>
      <rPr>
        <b/>
        <sz val="12"/>
        <color theme="1"/>
        <rFont val="Calibri"/>
        <family val="2"/>
        <scheme val="minor"/>
      </rPr>
      <t xml:space="preserve">Pulau Yeben, Tanjung Putus </t>
    </r>
    <r>
      <rPr>
        <sz val="12"/>
        <color theme="1"/>
        <rFont val="Calibri"/>
        <family val="2"/>
        <scheme val="minor"/>
      </rPr>
      <t xml:space="preserve"> (boat, fuel and pilot/perahu, bahan bakar dan pilot)</t>
    </r>
  </si>
  <si>
    <t>Tapor Aikos diving tour, Sawinggrai</t>
  </si>
  <si>
    <t>Diving, fishing, visiting villages and équatorial forest / Snorkeling, memancing, mengunjungi desa dan hutan équatorial</t>
  </si>
  <si>
    <t xml:space="preserve">Price of diving excursions / harga perjalanan menyelam </t>
  </si>
  <si>
    <t>Price and payment in Indonesian rupiah</t>
  </si>
  <si>
    <r>
      <t xml:space="preserve">Destination and stages, max persons  5 </t>
    </r>
    <r>
      <rPr>
        <sz val="12"/>
        <color theme="1"/>
        <rFont val="Calibri"/>
        <family val="2"/>
        <scheme val="minor"/>
      </rPr>
      <t>/ Tujuan dan tahapan, maks 5 orang</t>
    </r>
  </si>
  <si>
    <r>
      <rPr>
        <b/>
        <sz val="12"/>
        <color theme="1"/>
        <rFont val="Calibri"/>
        <family val="2"/>
        <scheme val="minor"/>
      </rPr>
      <t>Length: 2 days, 1 nigh</t>
    </r>
    <r>
      <rPr>
        <sz val="12"/>
        <color theme="1"/>
        <rFont val="Calibri"/>
        <family val="2"/>
        <scheme val="minor"/>
      </rPr>
      <t>t / Panjang: 2 hari, 1 malam</t>
    </r>
  </si>
  <si>
    <t>Excursions must be paid no later than the day before departure</t>
  </si>
  <si>
    <t xml:space="preserve">It is possible to organize such visits for more than two days; price upon request. </t>
  </si>
  <si>
    <t>Dimungkinkan untuk mengatur kunjungan semacam itu selama lebih dari dua hari; harga atas permintaan.</t>
  </si>
  <si>
    <r>
      <t>Batanta,</t>
    </r>
    <r>
      <rPr>
        <sz val="11"/>
        <color theme="1"/>
        <rFont val="Calibri"/>
        <family val="2"/>
        <scheme val="minor"/>
      </rPr>
      <t>Mansuar,Merpati</t>
    </r>
  </si>
  <si>
    <r>
      <t xml:space="preserve">Piaynemo </t>
    </r>
    <r>
      <rPr>
        <sz val="12"/>
        <color theme="1"/>
        <rFont val="Calibri"/>
        <family val="2"/>
        <scheme val="minor"/>
      </rPr>
      <t>(entrance fee included)  (boat, fuel and pilot/perahu, bahan bakar dan pilot)</t>
    </r>
  </si>
  <si>
    <t>Transfert / Transfer</t>
  </si>
  <si>
    <t>1 to 6</t>
  </si>
  <si>
    <t>Arborek</t>
  </si>
  <si>
    <t>Kri and Mansuar north-east</t>
  </si>
  <si>
    <t xml:space="preserve">Friwen </t>
  </si>
  <si>
    <t xml:space="preserve">Waisai </t>
  </si>
  <si>
    <t xml:space="preserve">Manyaifun </t>
  </si>
  <si>
    <t xml:space="preserve">Selpele </t>
  </si>
  <si>
    <t>Batanta north coast</t>
  </si>
  <si>
    <t>Trip : Snorkeling, light trekking, visiting villages, caves and forest. Possible fishing in some places.</t>
  </si>
  <si>
    <t>Perjalanan: Snorkeling, trekking ringan, mengunjungi desa, gua dan hutan. Kemungkinan memancing di beberapa tempat.</t>
  </si>
  <si>
    <t>Half day excursion / Setengah hari perjalanan</t>
  </si>
  <si>
    <t>1 or 2</t>
  </si>
  <si>
    <t>3 or 4</t>
  </si>
  <si>
    <t>5 or 6</t>
  </si>
  <si>
    <t xml:space="preserve">Arborek / Manta Sandy </t>
  </si>
  <si>
    <t>Gam bay, lagoon and cave (no diving avaliable)</t>
  </si>
  <si>
    <t>Kri, Yenbuba</t>
  </si>
  <si>
    <t xml:space="preserve">Sawandarek, (West Mansuar) </t>
  </si>
  <si>
    <t>Whole day excursion, lunch on the beach</t>
  </si>
  <si>
    <t>Sepanjang hari perjalanan, makan siang di pantai</t>
  </si>
  <si>
    <t>Mansuar,Sawandarek, Kri,Koh,Yenbuba</t>
  </si>
  <si>
    <t>Friwen, Bonda</t>
  </si>
  <si>
    <t>Imbraimuk (Tanjung Putus), Pasir timbul</t>
  </si>
  <si>
    <t>Pulau Yeben, Tanjung Putus</t>
  </si>
  <si>
    <t>Gam tour : Hidden bay,Warikaf Passage,Kabui bay</t>
  </si>
  <si>
    <t xml:space="preserve">Piaynemo (entrance fee included) </t>
  </si>
  <si>
    <t>Tapor Aikos snorkeling tour, Sawinggrai</t>
  </si>
  <si>
    <t>Snorkeling, fishing, visiting villages and équatorial forest / Snorkeling, memancing, mengunjungi desa dan hutan équatorial</t>
  </si>
  <si>
    <t xml:space="preserve">Price of snorkeling excursions / harga perjalanan snorkeling </t>
  </si>
  <si>
    <r>
      <t>Whole day diving excursion,</t>
    </r>
    <r>
      <rPr>
        <sz val="12"/>
        <color theme="1"/>
        <rFont val="Calibri"/>
        <family val="2"/>
        <scheme val="minor"/>
      </rPr>
      <t xml:space="preserve"> lunch on the beach  (two or three dives, depends of yours desires) </t>
    </r>
  </si>
  <si>
    <r>
      <t>Half day diving excursion</t>
    </r>
    <r>
      <rPr>
        <sz val="12"/>
        <color theme="1"/>
        <rFont val="Calibri"/>
        <family val="2"/>
        <scheme val="minor"/>
      </rPr>
      <t xml:space="preserve">/Setengah hari diving perjalanan (one or two dives, depends of yours desires) </t>
    </r>
  </si>
  <si>
    <t>Dive masters PADI certified : David, Edi and Yoram</t>
  </si>
  <si>
    <t>Wayag (entrance fee included)</t>
  </si>
  <si>
    <t>Pricelist 2020-2021 in IDR</t>
  </si>
  <si>
    <t>Yeben,Yefnabi,Meos Manggara,Manyaifun,Batang Pelé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</si>
</sst>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horizontal="justify" vertical="top"/>
    </xf>
    <xf numFmtId="164" fontId="4" fillId="0" borderId="0" xfId="1" applyNumberFormat="1" applyFont="1" applyAlignment="1">
      <alignment horizontal="justify" vertical="top"/>
    </xf>
    <xf numFmtId="0" fontId="3" fillId="0" borderId="0" xfId="0" applyFont="1"/>
    <xf numFmtId="164" fontId="5" fillId="0" borderId="0" xfId="1" applyNumberFormat="1" applyFont="1" applyAlignment="1">
      <alignment horizontal="justify" vertical="top"/>
    </xf>
    <xf numFmtId="164" fontId="6" fillId="0" borderId="0" xfId="1" applyNumberFormat="1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/>
    </xf>
    <xf numFmtId="164" fontId="7" fillId="0" borderId="0" xfId="1" applyNumberFormat="1" applyFont="1" applyAlignment="1">
      <alignment horizontal="justify" vertical="top"/>
    </xf>
    <xf numFmtId="0" fontId="6" fillId="0" borderId="0" xfId="0" applyFont="1" applyAlignment="1">
      <alignment horizontal="justify" vertical="top"/>
    </xf>
    <xf numFmtId="164" fontId="6" fillId="0" borderId="1" xfId="1" applyNumberFormat="1" applyFont="1" applyBorder="1" applyAlignment="1">
      <alignment horizontal="justify" vertical="top"/>
    </xf>
    <xf numFmtId="164" fontId="5" fillId="0" borderId="1" xfId="1" applyNumberFormat="1" applyFont="1" applyBorder="1" applyAlignment="1">
      <alignment horizontal="justify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5" fillId="0" borderId="0" xfId="1" applyNumberFormat="1" applyFont="1" applyAlignment="1">
      <alignment horizontal="justify" vertical="top" wrapText="1"/>
    </xf>
    <xf numFmtId="0" fontId="5" fillId="0" borderId="0" xfId="0" applyFont="1"/>
    <xf numFmtId="0" fontId="6" fillId="0" borderId="1" xfId="0" applyFont="1" applyBorder="1" applyAlignment="1">
      <alignment vertical="top"/>
    </xf>
    <xf numFmtId="0" fontId="6" fillId="0" borderId="1" xfId="1" applyNumberFormat="1" applyFont="1" applyBorder="1" applyAlignment="1">
      <alignment horizontal="center" vertical="top"/>
    </xf>
    <xf numFmtId="0" fontId="5" fillId="0" borderId="0" xfId="0" applyFont="1" applyAlignment="1">
      <alignment horizontal="justify" vertical="top" wrapText="1"/>
    </xf>
    <xf numFmtId="164" fontId="5" fillId="0" borderId="1" xfId="1" applyNumberFormat="1" applyFont="1" applyBorder="1" applyAlignment="1">
      <alignment horizontal="justify" vertical="top" wrapText="1"/>
    </xf>
    <xf numFmtId="0" fontId="6" fillId="0" borderId="2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 wrapText="1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justify" vertical="top" wrapText="1"/>
    </xf>
    <xf numFmtId="164" fontId="0" fillId="0" borderId="1" xfId="1" applyNumberFormat="1" applyFont="1" applyBorder="1"/>
    <xf numFmtId="0" fontId="9" fillId="0" borderId="0" xfId="0" applyFont="1" applyAlignment="1">
      <alignment wrapText="1"/>
    </xf>
    <xf numFmtId="0" fontId="5" fillId="0" borderId="1" xfId="0" applyFont="1" applyBorder="1"/>
    <xf numFmtId="164" fontId="6" fillId="0" borderId="1" xfId="1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1" applyNumberFormat="1" applyFont="1" applyAlignment="1">
      <alignment horizontal="justify" vertical="top" wrapText="1"/>
    </xf>
    <xf numFmtId="0" fontId="11" fillId="0" borderId="0" xfId="0" applyFont="1" applyAlignment="1">
      <alignment horizontal="justify" vertical="top"/>
    </xf>
    <xf numFmtId="164" fontId="11" fillId="0" borderId="0" xfId="1" applyNumberFormat="1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/>
    </xf>
    <xf numFmtId="164" fontId="5" fillId="0" borderId="0" xfId="1" applyNumberFormat="1" applyFont="1" applyBorder="1" applyAlignment="1">
      <alignment horizontal="justify" vertical="top" wrapText="1"/>
    </xf>
    <xf numFmtId="0" fontId="5" fillId="0" borderId="0" xfId="0" applyFont="1" applyBorder="1"/>
    <xf numFmtId="0" fontId="0" fillId="0" borderId="0" xfId="1" applyNumberFormat="1" applyFont="1" applyBorder="1"/>
    <xf numFmtId="164" fontId="0" fillId="0" borderId="0" xfId="1" applyNumberFormat="1" applyFont="1" applyBorder="1"/>
    <xf numFmtId="0" fontId="8" fillId="0" borderId="0" xfId="0" applyFont="1" applyAlignment="1">
      <alignment horizontal="justify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12" fillId="0" borderId="0" xfId="0" applyFont="1" applyAlignment="1">
      <alignment vertical="top"/>
    </xf>
    <xf numFmtId="0" fontId="11" fillId="0" borderId="0" xfId="0" applyFont="1" applyBorder="1" applyAlignment="1">
      <alignment horizontal="left" wrapText="1"/>
    </xf>
    <xf numFmtId="164" fontId="6" fillId="0" borderId="0" xfId="1" applyNumberFormat="1" applyFont="1" applyBorder="1" applyAlignment="1">
      <alignment horizontal="justify" vertical="top"/>
    </xf>
    <xf numFmtId="164" fontId="5" fillId="0" borderId="0" xfId="1" applyNumberFormat="1" applyFont="1" applyBorder="1" applyAlignment="1">
      <alignment horizontal="justify" vertical="top"/>
    </xf>
    <xf numFmtId="0" fontId="0" fillId="0" borderId="0" xfId="0" applyBorder="1"/>
    <xf numFmtId="0" fontId="5" fillId="0" borderId="0" xfId="1" applyNumberFormat="1" applyFont="1" applyBorder="1" applyAlignment="1">
      <alignment horizontal="justify" vertical="top"/>
    </xf>
    <xf numFmtId="0" fontId="11" fillId="0" borderId="0" xfId="0" applyFont="1" applyBorder="1" applyAlignment="1">
      <alignment horizontal="justify" vertical="top"/>
    </xf>
    <xf numFmtId="0" fontId="5" fillId="0" borderId="2" xfId="0" applyFont="1" applyBorder="1"/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/>
    </xf>
    <xf numFmtId="164" fontId="6" fillId="0" borderId="0" xfId="1" applyNumberFormat="1" applyFont="1" applyBorder="1" applyAlignment="1">
      <alignment horizontal="justify" vertical="top" wrapText="1"/>
    </xf>
    <xf numFmtId="164" fontId="5" fillId="0" borderId="3" xfId="1" applyNumberFormat="1" applyFont="1" applyBorder="1" applyAlignment="1">
      <alignment horizontal="justify" vertical="top"/>
    </xf>
    <xf numFmtId="0" fontId="5" fillId="0" borderId="4" xfId="0" applyFont="1" applyBorder="1" applyAlignment="1">
      <alignment horizontal="justify" vertical="top" wrapText="1"/>
    </xf>
    <xf numFmtId="164" fontId="5" fillId="0" borderId="5" xfId="1" applyNumberFormat="1" applyFont="1" applyBorder="1" applyAlignment="1">
      <alignment horizontal="justify" vertical="top"/>
    </xf>
    <xf numFmtId="164" fontId="6" fillId="0" borderId="5" xfId="1" applyNumberFormat="1" applyFont="1" applyBorder="1" applyAlignment="1">
      <alignment horizontal="justify" vertical="top"/>
    </xf>
    <xf numFmtId="164" fontId="6" fillId="0" borderId="5" xfId="1" applyNumberFormat="1" applyFont="1" applyBorder="1" applyAlignment="1">
      <alignment horizontal="justify" vertical="top" wrapText="1"/>
    </xf>
    <xf numFmtId="164" fontId="6" fillId="0" borderId="5" xfId="1" applyNumberFormat="1" applyFont="1" applyBorder="1" applyAlignment="1">
      <alignment vertical="top"/>
    </xf>
    <xf numFmtId="164" fontId="6" fillId="0" borderId="6" xfId="1" applyNumberFormat="1" applyFont="1" applyBorder="1" applyAlignment="1">
      <alignment vertical="top"/>
    </xf>
    <xf numFmtId="0" fontId="5" fillId="0" borderId="7" xfId="0" applyFont="1" applyBorder="1" applyAlignment="1">
      <alignment horizontal="justify" vertical="top" wrapText="1"/>
    </xf>
    <xf numFmtId="164" fontId="5" fillId="0" borderId="8" xfId="1" applyNumberFormat="1" applyFont="1" applyBorder="1" applyAlignment="1">
      <alignment horizontal="justify" vertical="top" wrapText="1"/>
    </xf>
    <xf numFmtId="0" fontId="6" fillId="0" borderId="7" xfId="0" applyFont="1" applyBorder="1" applyAlignment="1">
      <alignment horizontal="center" vertical="top" wrapText="1"/>
    </xf>
    <xf numFmtId="164" fontId="6" fillId="0" borderId="8" xfId="1" applyNumberFormat="1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wrapText="1"/>
    </xf>
    <xf numFmtId="164" fontId="11" fillId="0" borderId="10" xfId="1" applyNumberFormat="1" applyFont="1" applyBorder="1" applyAlignment="1">
      <alignment horizontal="justify" vertical="top" wrapText="1"/>
    </xf>
    <xf numFmtId="164" fontId="11" fillId="0" borderId="11" xfId="1" applyNumberFormat="1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justify" vertical="top" wrapText="1"/>
    </xf>
    <xf numFmtId="164" fontId="5" fillId="0" borderId="13" xfId="1" applyNumberFormat="1" applyFont="1" applyBorder="1" applyAlignment="1">
      <alignment horizontal="justify" vertical="top" wrapText="1"/>
    </xf>
    <xf numFmtId="0" fontId="5" fillId="0" borderId="13" xfId="0" applyFont="1" applyBorder="1"/>
    <xf numFmtId="0" fontId="5" fillId="0" borderId="4" xfId="0" applyFont="1" applyBorder="1" applyAlignment="1">
      <alignment horizontal="justify" vertical="top"/>
    </xf>
    <xf numFmtId="164" fontId="6" fillId="0" borderId="6" xfId="1" applyNumberFormat="1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6" fillId="0" borderId="14" xfId="0" applyFont="1" applyBorder="1" applyAlignment="1">
      <alignment horizontal="justify" vertical="top" wrapText="1"/>
    </xf>
    <xf numFmtId="164" fontId="5" fillId="0" borderId="15" xfId="1" applyNumberFormat="1" applyFont="1" applyBorder="1" applyAlignment="1">
      <alignment horizontal="justify" vertical="top" wrapText="1"/>
    </xf>
    <xf numFmtId="164" fontId="6" fillId="0" borderId="6" xfId="1" applyNumberFormat="1" applyFont="1" applyBorder="1" applyAlignment="1">
      <alignment horizontal="justify" vertical="top" wrapText="1"/>
    </xf>
    <xf numFmtId="0" fontId="6" fillId="0" borderId="14" xfId="0" applyFont="1" applyBorder="1" applyAlignment="1">
      <alignment horizontal="left" vertical="top" wrapText="1"/>
    </xf>
    <xf numFmtId="164" fontId="6" fillId="0" borderId="15" xfId="1" applyNumberFormat="1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/>
    </xf>
    <xf numFmtId="164" fontId="13" fillId="0" borderId="10" xfId="1" applyNumberFormat="1" applyFont="1" applyBorder="1" applyAlignment="1">
      <alignment horizontal="justify" vertical="top" wrapText="1"/>
    </xf>
    <xf numFmtId="164" fontId="13" fillId="0" borderId="11" xfId="1" applyNumberFormat="1" applyFont="1" applyBorder="1" applyAlignment="1">
      <alignment horizontal="justify" vertical="top" wrapText="1"/>
    </xf>
    <xf numFmtId="164" fontId="13" fillId="0" borderId="12" xfId="1" applyNumberFormat="1" applyFont="1" applyBorder="1" applyAlignment="1">
      <alignment horizontal="justify" vertical="top" wrapText="1"/>
    </xf>
    <xf numFmtId="0" fontId="0" fillId="0" borderId="2" xfId="0" applyBorder="1"/>
    <xf numFmtId="0" fontId="5" fillId="0" borderId="14" xfId="0" applyFont="1" applyBorder="1" applyAlignment="1">
      <alignment horizontal="justify" vertical="top"/>
    </xf>
    <xf numFmtId="164" fontId="6" fillId="0" borderId="15" xfId="1" applyNumberFormat="1" applyFont="1" applyBorder="1" applyAlignment="1">
      <alignment horizontal="justify" vertical="top"/>
    </xf>
    <xf numFmtId="0" fontId="5" fillId="0" borderId="14" xfId="1" applyNumberFormat="1" applyFont="1" applyBorder="1" applyAlignment="1">
      <alignment horizontal="justify" vertical="top"/>
    </xf>
    <xf numFmtId="164" fontId="0" fillId="0" borderId="15" xfId="1" applyNumberFormat="1" applyFont="1" applyBorder="1"/>
    <xf numFmtId="164" fontId="2" fillId="0" borderId="5" xfId="1" applyNumberFormat="1" applyFont="1" applyBorder="1"/>
    <xf numFmtId="164" fontId="6" fillId="0" borderId="5" xfId="1" applyNumberFormat="1" applyFont="1" applyBorder="1"/>
    <xf numFmtId="164" fontId="6" fillId="0" borderId="6" xfId="1" applyNumberFormat="1" applyFont="1" applyBorder="1"/>
    <xf numFmtId="0" fontId="2" fillId="0" borderId="14" xfId="1" applyNumberFormat="1" applyFont="1" applyBorder="1"/>
    <xf numFmtId="164" fontId="2" fillId="0" borderId="15" xfId="1" applyNumberFormat="1" applyFont="1" applyBorder="1"/>
    <xf numFmtId="164" fontId="2" fillId="0" borderId="5" xfId="1" applyNumberFormat="1" applyFont="1" applyBorder="1" applyAlignment="1">
      <alignment vertical="top"/>
    </xf>
    <xf numFmtId="0" fontId="14" fillId="0" borderId="0" xfId="0" applyFont="1" applyAlignment="1">
      <alignment horizontal="justify" vertical="top"/>
    </xf>
    <xf numFmtId="164" fontId="14" fillId="0" borderId="0" xfId="1" applyNumberFormat="1" applyFont="1" applyAlignment="1">
      <alignment horizontal="justify" vertical="top"/>
    </xf>
    <xf numFmtId="0" fontId="15" fillId="0" borderId="1" xfId="0" applyFont="1" applyBorder="1" applyAlignment="1">
      <alignment vertical="top"/>
    </xf>
    <xf numFmtId="164" fontId="14" fillId="0" borderId="1" xfId="1" applyNumberFormat="1" applyFont="1" applyBorder="1" applyAlignment="1">
      <alignment horizontal="justify" vertical="top"/>
    </xf>
    <xf numFmtId="0" fontId="16" fillId="0" borderId="1" xfId="0" applyFont="1" applyBorder="1" applyAlignment="1">
      <alignment vertical="top"/>
    </xf>
    <xf numFmtId="0" fontId="17" fillId="0" borderId="0" xfId="0" applyFont="1" applyAlignment="1">
      <alignment horizontal="justify" vertical="top"/>
    </xf>
    <xf numFmtId="164" fontId="15" fillId="0" borderId="0" xfId="1" applyNumberFormat="1" applyFont="1" applyAlignment="1">
      <alignment horizontal="justify" vertical="top"/>
    </xf>
    <xf numFmtId="0" fontId="15" fillId="0" borderId="1" xfId="1" applyNumberFormat="1" applyFont="1" applyBorder="1" applyAlignment="1">
      <alignment horizontal="center" vertical="top"/>
    </xf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horizontal="justify" vertical="top" wrapText="1"/>
    </xf>
    <xf numFmtId="164" fontId="14" fillId="0" borderId="0" xfId="1" applyNumberFormat="1" applyFont="1" applyAlignment="1">
      <alignment horizontal="justify" vertical="top" wrapText="1"/>
    </xf>
    <xf numFmtId="164" fontId="14" fillId="0" borderId="1" xfId="1" applyNumberFormat="1" applyFont="1" applyBorder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164" fontId="18" fillId="0" borderId="0" xfId="1" applyNumberFormat="1" applyFont="1" applyAlignment="1">
      <alignment horizontal="justify" vertical="top" wrapText="1"/>
    </xf>
    <xf numFmtId="16" fontId="6" fillId="0" borderId="1" xfId="1" applyNumberFormat="1" applyFont="1" applyBorder="1" applyAlignment="1">
      <alignment horizontal="center" vertical="top"/>
    </xf>
    <xf numFmtId="164" fontId="14" fillId="0" borderId="0" xfId="1" applyNumberFormat="1" applyFont="1" applyBorder="1" applyAlignment="1">
      <alignment horizontal="justify" vertical="top" wrapText="1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" xfId="1" applyNumberFormat="1" applyFont="1" applyBorder="1" applyAlignment="1">
      <alignment horizontal="justify" vertical="center"/>
    </xf>
    <xf numFmtId="0" fontId="0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0CC5-7110-4E2F-AF28-4DDCE7AE5AD0}">
  <dimension ref="A1:L74"/>
  <sheetViews>
    <sheetView zoomScale="95" workbookViewId="0">
      <selection activeCell="A73" sqref="A1:G73"/>
    </sheetView>
  </sheetViews>
  <sheetFormatPr baseColWidth="10" defaultColWidth="14.85546875" defaultRowHeight="15.75" x14ac:dyDescent="0.25"/>
  <cols>
    <col min="1" max="1" width="52.42578125" style="6" customWidth="1"/>
    <col min="2" max="2" width="2.7109375" style="5" customWidth="1"/>
    <col min="3" max="3" width="15" style="5" bestFit="1" customWidth="1"/>
    <col min="4" max="4" width="12.85546875" style="4" customWidth="1"/>
    <col min="5" max="5" width="15" style="4" bestFit="1" customWidth="1"/>
    <col min="6" max="6" width="12.28515625" style="4" customWidth="1"/>
    <col min="7" max="7" width="15.85546875" style="4" bestFit="1" customWidth="1"/>
    <col min="8" max="16384" width="14.85546875" style="6"/>
  </cols>
  <sheetData>
    <row r="1" spans="1:7" ht="18" x14ac:dyDescent="0.25">
      <c r="A1" s="1" t="s">
        <v>0</v>
      </c>
      <c r="B1" s="2"/>
      <c r="C1" s="3" t="s">
        <v>18</v>
      </c>
      <c r="E1" s="5"/>
    </row>
    <row r="2" spans="1:7" x14ac:dyDescent="0.25">
      <c r="A2" s="7"/>
      <c r="B2" s="8"/>
      <c r="C2" s="8"/>
      <c r="D2" s="6"/>
      <c r="E2" s="6"/>
      <c r="F2" s="6"/>
      <c r="G2" s="6"/>
    </row>
    <row r="3" spans="1:7" ht="18.75" customHeight="1" x14ac:dyDescent="0.25">
      <c r="A3" s="43" t="s">
        <v>74</v>
      </c>
      <c r="B3" s="8"/>
      <c r="C3" s="8"/>
      <c r="D3" s="23" t="s">
        <v>77</v>
      </c>
      <c r="E3" s="6"/>
      <c r="F3" s="6"/>
      <c r="G3" s="6"/>
    </row>
    <row r="4" spans="1:7" x14ac:dyDescent="0.25">
      <c r="A4" s="43"/>
      <c r="B4" s="8"/>
      <c r="C4" s="6"/>
      <c r="D4" s="6"/>
      <c r="E4" s="6"/>
      <c r="F4" s="6"/>
      <c r="G4" s="6"/>
    </row>
    <row r="5" spans="1:7" x14ac:dyDescent="0.25">
      <c r="A5" s="44" t="s">
        <v>37</v>
      </c>
      <c r="B5" s="8"/>
      <c r="C5" s="44" t="s">
        <v>40</v>
      </c>
      <c r="D5" s="6"/>
      <c r="E5" s="6"/>
      <c r="F5" s="6"/>
      <c r="G5" s="6"/>
    </row>
    <row r="6" spans="1:7" x14ac:dyDescent="0.25">
      <c r="A6" s="7"/>
      <c r="B6" s="8"/>
      <c r="C6" s="8"/>
      <c r="D6" s="6"/>
      <c r="E6" s="6"/>
      <c r="F6" s="6"/>
      <c r="G6" s="6"/>
    </row>
    <row r="7" spans="1:7" x14ac:dyDescent="0.25">
      <c r="A7" s="96"/>
      <c r="B7" s="97"/>
      <c r="C7" s="98" t="s">
        <v>1</v>
      </c>
      <c r="D7" s="99"/>
      <c r="E7" s="98"/>
      <c r="F7" s="100"/>
      <c r="G7" s="100"/>
    </row>
    <row r="8" spans="1:7" s="9" customFormat="1" ht="17.25" customHeight="1" x14ac:dyDescent="0.25">
      <c r="A8" s="101" t="s">
        <v>45</v>
      </c>
      <c r="B8" s="102"/>
      <c r="C8" s="103" t="s">
        <v>46</v>
      </c>
      <c r="D8" s="104"/>
      <c r="E8" s="104"/>
      <c r="F8" s="105"/>
      <c r="G8" s="105"/>
    </row>
    <row r="9" spans="1:7" x14ac:dyDescent="0.25">
      <c r="A9" s="106" t="s">
        <v>47</v>
      </c>
      <c r="B9" s="107"/>
      <c r="C9" s="108">
        <v>400000</v>
      </c>
      <c r="D9" s="104"/>
      <c r="E9" s="104"/>
      <c r="F9" s="105"/>
      <c r="G9" s="105"/>
    </row>
    <row r="10" spans="1:7" s="9" customFormat="1" ht="5.25" customHeight="1" x14ac:dyDescent="0.25">
      <c r="A10" s="101"/>
      <c r="B10" s="102"/>
      <c r="C10" s="103"/>
      <c r="D10" s="104"/>
      <c r="E10" s="104"/>
      <c r="F10" s="105"/>
      <c r="G10" s="105"/>
    </row>
    <row r="11" spans="1:7" x14ac:dyDescent="0.25">
      <c r="A11" s="106" t="s">
        <v>48</v>
      </c>
      <c r="B11" s="97"/>
      <c r="C11" s="99">
        <v>600000</v>
      </c>
      <c r="D11" s="104"/>
      <c r="E11" s="104"/>
      <c r="F11" s="105"/>
      <c r="G11" s="105"/>
    </row>
    <row r="12" spans="1:7" ht="5.0999999999999996" customHeight="1" x14ac:dyDescent="0.25">
      <c r="A12" s="96"/>
      <c r="B12" s="97"/>
      <c r="C12" s="99"/>
      <c r="D12" s="104"/>
      <c r="E12" s="104"/>
      <c r="F12" s="105"/>
      <c r="G12" s="105"/>
    </row>
    <row r="13" spans="1:7" x14ac:dyDescent="0.25">
      <c r="A13" s="96" t="s">
        <v>49</v>
      </c>
      <c r="B13" s="97"/>
      <c r="C13" s="99">
        <v>600000</v>
      </c>
      <c r="D13" s="104"/>
      <c r="E13" s="104"/>
      <c r="F13" s="105"/>
      <c r="G13" s="105"/>
    </row>
    <row r="14" spans="1:7" ht="3" customHeight="1" x14ac:dyDescent="0.25">
      <c r="A14" s="96"/>
      <c r="B14" s="97"/>
      <c r="C14" s="99"/>
      <c r="D14" s="104"/>
      <c r="E14" s="104"/>
      <c r="F14" s="105"/>
      <c r="G14" s="105"/>
    </row>
    <row r="15" spans="1:7" x14ac:dyDescent="0.25">
      <c r="A15" s="96" t="s">
        <v>50</v>
      </c>
      <c r="B15" s="97"/>
      <c r="C15" s="99">
        <v>700000</v>
      </c>
      <c r="D15" s="104"/>
      <c r="E15" s="104"/>
      <c r="F15" s="105"/>
      <c r="G15" s="105"/>
    </row>
    <row r="16" spans="1:7" ht="5.0999999999999996" customHeight="1" x14ac:dyDescent="0.25">
      <c r="A16" s="96"/>
      <c r="B16" s="97"/>
      <c r="C16" s="99"/>
      <c r="D16" s="104"/>
      <c r="E16" s="104"/>
      <c r="F16" s="105"/>
      <c r="G16" s="105"/>
    </row>
    <row r="17" spans="1:12" x14ac:dyDescent="0.25">
      <c r="A17" s="96" t="s">
        <v>51</v>
      </c>
      <c r="B17" s="107"/>
      <c r="C17" s="108">
        <v>1500000</v>
      </c>
      <c r="D17" s="104"/>
      <c r="E17" s="104"/>
      <c r="F17" s="105"/>
      <c r="G17" s="105"/>
    </row>
    <row r="18" spans="1:12" ht="5.0999999999999996" customHeight="1" x14ac:dyDescent="0.25">
      <c r="A18" s="96"/>
      <c r="B18" s="97"/>
      <c r="C18" s="99"/>
      <c r="D18" s="104"/>
      <c r="E18" s="104"/>
      <c r="F18" s="105"/>
      <c r="G18" s="105"/>
    </row>
    <row r="19" spans="1:12" x14ac:dyDescent="0.25">
      <c r="A19" s="96" t="s">
        <v>52</v>
      </c>
      <c r="B19" s="97"/>
      <c r="C19" s="99">
        <v>1600000</v>
      </c>
      <c r="D19" s="104"/>
      <c r="E19" s="104"/>
      <c r="F19" s="105"/>
      <c r="G19" s="105"/>
    </row>
    <row r="20" spans="1:12" ht="5.0999999999999996" customHeight="1" x14ac:dyDescent="0.25">
      <c r="A20" s="96"/>
      <c r="B20" s="97"/>
      <c r="C20" s="99"/>
      <c r="D20" s="104"/>
      <c r="E20" s="104"/>
      <c r="F20" s="105"/>
      <c r="G20" s="105"/>
    </row>
    <row r="21" spans="1:12" x14ac:dyDescent="0.25">
      <c r="A21" s="106" t="s">
        <v>53</v>
      </c>
      <c r="B21" s="107"/>
      <c r="C21" s="108">
        <v>1500000</v>
      </c>
      <c r="D21" s="104"/>
      <c r="E21" s="104"/>
      <c r="F21" s="105"/>
      <c r="G21" s="105"/>
    </row>
    <row r="22" spans="1:12" x14ac:dyDescent="0.25">
      <c r="A22" s="106"/>
      <c r="B22" s="107"/>
      <c r="C22" s="112"/>
      <c r="D22" s="104"/>
      <c r="E22" s="104"/>
      <c r="F22" s="105"/>
      <c r="G22" s="105"/>
    </row>
    <row r="23" spans="1:12" x14ac:dyDescent="0.25">
      <c r="A23" s="109"/>
      <c r="B23" s="110"/>
      <c r="C23" s="110"/>
      <c r="D23" s="105"/>
      <c r="E23" s="105"/>
      <c r="F23" s="105"/>
      <c r="G23" s="105"/>
    </row>
    <row r="24" spans="1:12" x14ac:dyDescent="0.25">
      <c r="A24" s="13" t="s">
        <v>54</v>
      </c>
      <c r="B24" s="4"/>
      <c r="C24" s="4"/>
      <c r="D24" s="14"/>
      <c r="E24" s="14"/>
      <c r="F24" s="14"/>
      <c r="G24" s="14"/>
    </row>
    <row r="25" spans="1:12" x14ac:dyDescent="0.25">
      <c r="A25" s="15" t="s">
        <v>55</v>
      </c>
      <c r="B25" s="4"/>
      <c r="C25" s="4"/>
      <c r="D25" s="14"/>
      <c r="E25" s="14"/>
      <c r="F25" s="14"/>
      <c r="G25" s="14"/>
    </row>
    <row r="26" spans="1:12" x14ac:dyDescent="0.25">
      <c r="A26" s="13" t="s">
        <v>56</v>
      </c>
      <c r="B26" s="4"/>
      <c r="C26" s="16" t="s">
        <v>1</v>
      </c>
      <c r="D26" s="11"/>
      <c r="E26" s="16"/>
      <c r="F26" s="16"/>
      <c r="G26" s="16"/>
    </row>
    <row r="27" spans="1:12" x14ac:dyDescent="0.25">
      <c r="A27" s="13"/>
      <c r="B27" s="4"/>
      <c r="C27" s="17" t="s">
        <v>57</v>
      </c>
      <c r="D27" s="111" t="s">
        <v>58</v>
      </c>
      <c r="E27" s="17" t="s">
        <v>59</v>
      </c>
      <c r="F27" s="15"/>
      <c r="G27" s="15"/>
      <c r="H27"/>
      <c r="I27"/>
      <c r="J27"/>
      <c r="K27"/>
      <c r="L27"/>
    </row>
    <row r="28" spans="1:12" x14ac:dyDescent="0.25">
      <c r="A28" s="18" t="s">
        <v>60</v>
      </c>
      <c r="B28" s="14"/>
      <c r="C28" s="19">
        <v>500000</v>
      </c>
      <c r="D28" s="19">
        <v>600000</v>
      </c>
      <c r="E28" s="19">
        <v>800000</v>
      </c>
      <c r="F28" s="15"/>
      <c r="G28" s="15"/>
    </row>
    <row r="29" spans="1:12" ht="5.0999999999999996" customHeight="1" x14ac:dyDescent="0.25">
      <c r="B29" s="4"/>
      <c r="C29" s="11"/>
      <c r="D29" s="19"/>
      <c r="E29" s="19"/>
      <c r="F29" s="15"/>
      <c r="G29" s="15"/>
    </row>
    <row r="30" spans="1:12" x14ac:dyDescent="0.25">
      <c r="A30" s="6" t="s">
        <v>61</v>
      </c>
      <c r="B30" s="14"/>
      <c r="C30" s="19">
        <v>500000</v>
      </c>
      <c r="D30" s="19">
        <v>600000</v>
      </c>
      <c r="E30" s="19">
        <v>800000</v>
      </c>
      <c r="F30" s="15"/>
      <c r="G30" s="15"/>
    </row>
    <row r="31" spans="1:12" ht="5.0999999999999996" customHeight="1" x14ac:dyDescent="0.25">
      <c r="B31" s="4"/>
      <c r="C31" s="11"/>
      <c r="D31" s="19"/>
      <c r="E31" s="19"/>
      <c r="F31" s="15"/>
      <c r="G31" s="15"/>
    </row>
    <row r="32" spans="1:12" x14ac:dyDescent="0.25">
      <c r="A32" s="18" t="s">
        <v>62</v>
      </c>
      <c r="B32" s="14"/>
      <c r="C32" s="19">
        <v>700000</v>
      </c>
      <c r="D32" s="19">
        <v>900000</v>
      </c>
      <c r="E32" s="19">
        <v>1000000</v>
      </c>
      <c r="F32" s="15"/>
      <c r="G32" s="15"/>
    </row>
    <row r="33" spans="1:7" ht="5.0999999999999996" customHeight="1" x14ac:dyDescent="0.25">
      <c r="B33" s="4"/>
      <c r="C33" s="11"/>
      <c r="D33" s="19"/>
      <c r="E33" s="19"/>
      <c r="F33" s="15"/>
      <c r="G33" s="15"/>
    </row>
    <row r="34" spans="1:7" x14ac:dyDescent="0.25">
      <c r="A34" s="18" t="s">
        <v>63</v>
      </c>
      <c r="B34" s="14"/>
      <c r="C34" s="19">
        <v>700000</v>
      </c>
      <c r="D34" s="19">
        <v>900000</v>
      </c>
      <c r="E34" s="19">
        <v>1000000</v>
      </c>
      <c r="F34" s="15"/>
      <c r="G34" s="15"/>
    </row>
    <row r="35" spans="1:7" x14ac:dyDescent="0.25">
      <c r="B35" s="4"/>
      <c r="C35" s="4"/>
      <c r="D35" s="14"/>
      <c r="E35" s="14"/>
      <c r="F35" s="14"/>
      <c r="G35" s="14"/>
    </row>
    <row r="36" spans="1:7" s="9" customFormat="1" x14ac:dyDescent="0.25">
      <c r="A36" s="9" t="s">
        <v>64</v>
      </c>
      <c r="B36" s="4"/>
      <c r="C36" s="16" t="s">
        <v>1</v>
      </c>
      <c r="D36" s="11"/>
      <c r="E36" s="16"/>
      <c r="F36" s="16"/>
      <c r="G36" s="16"/>
    </row>
    <row r="37" spans="1:7" s="9" customFormat="1" x14ac:dyDescent="0.25">
      <c r="A37" s="6" t="s">
        <v>65</v>
      </c>
      <c r="B37" s="4"/>
      <c r="C37" s="20" t="s">
        <v>57</v>
      </c>
      <c r="D37" s="17" t="s">
        <v>58</v>
      </c>
      <c r="E37" s="17" t="s">
        <v>59</v>
      </c>
      <c r="F37" s="15"/>
      <c r="G37" s="15"/>
    </row>
    <row r="38" spans="1:7" s="9" customFormat="1" ht="4.5" customHeight="1" x14ac:dyDescent="0.25">
      <c r="A38" s="6"/>
      <c r="B38" s="4"/>
      <c r="C38" s="20"/>
      <c r="D38" s="17"/>
      <c r="E38" s="17"/>
      <c r="F38" s="15"/>
      <c r="G38" s="15"/>
    </row>
    <row r="39" spans="1:7" x14ac:dyDescent="0.25">
      <c r="A39" s="21" t="s">
        <v>66</v>
      </c>
      <c r="B39" s="11"/>
      <c r="C39" s="11">
        <v>900000</v>
      </c>
      <c r="D39" s="19">
        <v>1000000</v>
      </c>
      <c r="E39" s="19">
        <v>1200000</v>
      </c>
      <c r="F39" s="15"/>
      <c r="G39" s="15"/>
    </row>
    <row r="40" spans="1:7" ht="5.0999999999999996" customHeight="1" x14ac:dyDescent="0.25">
      <c r="A40" s="21"/>
      <c r="B40" s="11"/>
      <c r="C40" s="11"/>
      <c r="D40" s="19"/>
      <c r="E40" s="19"/>
      <c r="F40" s="15"/>
      <c r="G40" s="15"/>
    </row>
    <row r="41" spans="1:7" x14ac:dyDescent="0.25">
      <c r="A41" s="21" t="s">
        <v>67</v>
      </c>
      <c r="B41" s="11"/>
      <c r="C41" s="11">
        <v>700000</v>
      </c>
      <c r="D41" s="19">
        <v>900000</v>
      </c>
      <c r="E41" s="19">
        <v>1000000</v>
      </c>
      <c r="F41" s="15"/>
      <c r="G41" s="15"/>
    </row>
    <row r="42" spans="1:7" ht="5.0999999999999996" customHeight="1" x14ac:dyDescent="0.25">
      <c r="A42" s="21"/>
      <c r="B42" s="11"/>
      <c r="C42" s="11"/>
      <c r="D42" s="19"/>
      <c r="E42" s="19"/>
      <c r="F42" s="15"/>
      <c r="G42" s="15"/>
    </row>
    <row r="43" spans="1:7" s="9" customFormat="1" x14ac:dyDescent="0.25">
      <c r="A43" s="21" t="s">
        <v>68</v>
      </c>
      <c r="B43" s="11"/>
      <c r="C43" s="11">
        <v>700000</v>
      </c>
      <c r="D43" s="19">
        <v>900000</v>
      </c>
      <c r="E43" s="19">
        <v>1000000</v>
      </c>
      <c r="F43" s="15"/>
      <c r="G43" s="15"/>
    </row>
    <row r="44" spans="1:7" ht="5.0999999999999996" customHeight="1" x14ac:dyDescent="0.25">
      <c r="A44" s="21"/>
      <c r="B44" s="11"/>
      <c r="C44" s="11"/>
      <c r="D44" s="19"/>
      <c r="E44" s="19"/>
      <c r="F44" s="15"/>
      <c r="G44" s="15"/>
    </row>
    <row r="45" spans="1:7" ht="16.5" customHeight="1" x14ac:dyDescent="0.25">
      <c r="A45" s="22" t="s">
        <v>69</v>
      </c>
      <c r="B45" s="11"/>
      <c r="C45" s="11">
        <v>1000000</v>
      </c>
      <c r="D45" s="19">
        <v>1400000</v>
      </c>
      <c r="E45" s="19">
        <v>1800000</v>
      </c>
      <c r="F45" s="15"/>
      <c r="G45" s="15"/>
    </row>
    <row r="46" spans="1:7" ht="5.0999999999999996" customHeight="1" x14ac:dyDescent="0.25">
      <c r="A46" s="21"/>
      <c r="B46" s="11"/>
      <c r="C46" s="11"/>
      <c r="D46" s="19"/>
      <c r="E46" s="19"/>
      <c r="F46" s="15"/>
      <c r="G46" s="15"/>
    </row>
    <row r="47" spans="1:7" ht="17.25" customHeight="1" x14ac:dyDescent="0.25">
      <c r="A47" s="21" t="s">
        <v>70</v>
      </c>
      <c r="B47" s="19"/>
      <c r="C47" s="19">
        <v>1500000</v>
      </c>
      <c r="D47" s="19">
        <v>2000000</v>
      </c>
      <c r="E47" s="19">
        <v>2500000</v>
      </c>
      <c r="F47" s="15"/>
      <c r="G47" s="15"/>
    </row>
    <row r="48" spans="1:7" ht="5.0999999999999996" customHeight="1" x14ac:dyDescent="0.25">
      <c r="A48" s="21"/>
      <c r="B48" s="11"/>
      <c r="C48" s="11"/>
      <c r="D48" s="19"/>
      <c r="E48" s="19"/>
      <c r="F48" s="15"/>
      <c r="G48" s="15"/>
    </row>
    <row r="49" spans="1:7" x14ac:dyDescent="0.25">
      <c r="A49" s="117" t="s">
        <v>71</v>
      </c>
      <c r="B49" s="19"/>
      <c r="C49" s="19">
        <v>1800000</v>
      </c>
      <c r="D49" s="19">
        <v>2500000</v>
      </c>
      <c r="E49" s="19">
        <v>3000000</v>
      </c>
      <c r="F49" s="15"/>
      <c r="G49" s="15"/>
    </row>
    <row r="50" spans="1:7" x14ac:dyDescent="0.25">
      <c r="A50" s="117" t="s">
        <v>78</v>
      </c>
      <c r="B50" s="11"/>
      <c r="C50" s="11">
        <v>7000000</v>
      </c>
      <c r="D50" s="11">
        <v>9000000</v>
      </c>
    </row>
    <row r="51" spans="1:7" x14ac:dyDescent="0.25">
      <c r="B51" s="4"/>
      <c r="C51" s="4"/>
    </row>
    <row r="52" spans="1:7" s="4" customFormat="1" x14ac:dyDescent="0.25">
      <c r="A52" s="13" t="s">
        <v>72</v>
      </c>
    </row>
    <row r="53" spans="1:7" s="4" customFormat="1" x14ac:dyDescent="0.25">
      <c r="A53" s="12" t="s">
        <v>2</v>
      </c>
    </row>
    <row r="54" spans="1:7" s="4" customFormat="1" x14ac:dyDescent="0.25">
      <c r="A54" s="12" t="s">
        <v>73</v>
      </c>
    </row>
    <row r="55" spans="1:7" x14ac:dyDescent="0.25">
      <c r="A55" s="12" t="s">
        <v>3</v>
      </c>
    </row>
    <row r="56" spans="1:7" ht="9.75" customHeight="1" x14ac:dyDescent="0.25">
      <c r="A56" s="12"/>
    </row>
    <row r="57" spans="1:7" x14ac:dyDescent="0.25">
      <c r="A57" s="13" t="s">
        <v>4</v>
      </c>
      <c r="C57" s="4"/>
      <c r="D57" s="6"/>
      <c r="E57" s="23"/>
      <c r="F57" s="23"/>
      <c r="G57" s="23"/>
    </row>
    <row r="58" spans="1:7" x14ac:dyDescent="0.25">
      <c r="A58" s="24" t="s">
        <v>5</v>
      </c>
      <c r="C58" s="16" t="s">
        <v>1</v>
      </c>
      <c r="D58" s="21"/>
      <c r="E58" s="21"/>
      <c r="F58" s="21"/>
      <c r="G58" s="21"/>
    </row>
    <row r="59" spans="1:7" ht="18" customHeight="1" x14ac:dyDescent="0.25">
      <c r="A59" s="18" t="s">
        <v>6</v>
      </c>
      <c r="C59" s="17" t="s">
        <v>57</v>
      </c>
      <c r="D59" s="17" t="s">
        <v>58</v>
      </c>
      <c r="E59"/>
      <c r="F59" s="15"/>
      <c r="G59" s="15"/>
    </row>
    <row r="60" spans="1:7" ht="6" customHeight="1" x14ac:dyDescent="0.25">
      <c r="A60" s="18"/>
      <c r="C60" s="20"/>
      <c r="D60" s="17"/>
      <c r="E60"/>
      <c r="F60" s="15"/>
      <c r="G60" s="15"/>
    </row>
    <row r="61" spans="1:7" ht="18.75" customHeight="1" x14ac:dyDescent="0.25">
      <c r="A61" s="21" t="s">
        <v>80</v>
      </c>
      <c r="B61" s="10"/>
      <c r="C61" s="11">
        <v>3000000</v>
      </c>
      <c r="D61" s="11">
        <v>6000000</v>
      </c>
      <c r="E61"/>
      <c r="F61" s="15"/>
      <c r="G61" s="15"/>
    </row>
    <row r="62" spans="1:7" s="15" customFormat="1" x14ac:dyDescent="0.25">
      <c r="A62" s="115" t="s">
        <v>7</v>
      </c>
      <c r="B62" s="25"/>
      <c r="C62" s="25">
        <v>12000000</v>
      </c>
      <c r="D62" s="25">
        <v>20000000</v>
      </c>
    </row>
    <row r="63" spans="1:7" s="15" customFormat="1" x14ac:dyDescent="0.25">
      <c r="A63" s="116" t="s">
        <v>8</v>
      </c>
      <c r="B63" s="25"/>
      <c r="C63" s="25">
        <v>4000000</v>
      </c>
      <c r="D63" s="25">
        <v>7000000</v>
      </c>
    </row>
    <row r="64" spans="1:7" x14ac:dyDescent="0.25">
      <c r="A64" s="12" t="s">
        <v>9</v>
      </c>
    </row>
    <row r="65" spans="1:7" x14ac:dyDescent="0.25">
      <c r="B65" s="4"/>
      <c r="C65" s="4"/>
    </row>
    <row r="66" spans="1:7" x14ac:dyDescent="0.25">
      <c r="A66" s="26" t="s">
        <v>10</v>
      </c>
      <c r="B66" s="15"/>
      <c r="C66" s="13" t="s">
        <v>79</v>
      </c>
      <c r="D66" s="15"/>
      <c r="E66" s="15"/>
      <c r="F66" s="15"/>
      <c r="G66" s="15"/>
    </row>
    <row r="67" spans="1:7" x14ac:dyDescent="0.25">
      <c r="A67" s="42" t="s">
        <v>11</v>
      </c>
      <c r="B67" s="15"/>
      <c r="C67" s="15"/>
      <c r="D67" s="15"/>
      <c r="E67" s="15"/>
      <c r="F67" s="15"/>
      <c r="G67" s="15"/>
    </row>
    <row r="68" spans="1:7" x14ac:dyDescent="0.25">
      <c r="A68" s="15" t="s">
        <v>12</v>
      </c>
      <c r="B68" s="15"/>
      <c r="C68" s="15"/>
      <c r="D68" s="15"/>
      <c r="E68" s="15"/>
      <c r="F68" s="15"/>
      <c r="G68" s="15"/>
    </row>
    <row r="69" spans="1:7" x14ac:dyDescent="0.25">
      <c r="A69" s="15" t="s">
        <v>13</v>
      </c>
      <c r="B69" s="15"/>
      <c r="C69" s="15"/>
      <c r="D69" s="15"/>
      <c r="E69" s="15"/>
      <c r="F69" s="15"/>
      <c r="G69" s="15"/>
    </row>
    <row r="70" spans="1:7" x14ac:dyDescent="0.25">
      <c r="A70" s="42" t="s">
        <v>14</v>
      </c>
      <c r="B70" s="15"/>
      <c r="C70" s="15"/>
      <c r="D70" s="15"/>
      <c r="E70" s="15"/>
      <c r="F70" s="15"/>
      <c r="G70" s="15"/>
    </row>
    <row r="71" spans="1:7" x14ac:dyDescent="0.25">
      <c r="A71" s="15" t="s">
        <v>15</v>
      </c>
      <c r="B71" s="15"/>
      <c r="C71" s="15"/>
      <c r="D71" s="15"/>
      <c r="E71" s="15"/>
      <c r="F71" s="15"/>
      <c r="G71" s="15"/>
    </row>
    <row r="72" spans="1:7" x14ac:dyDescent="0.25">
      <c r="A72" s="15" t="s">
        <v>16</v>
      </c>
      <c r="B72" s="15"/>
      <c r="C72" s="15"/>
      <c r="D72" s="15"/>
      <c r="E72" s="15"/>
      <c r="F72" s="15"/>
      <c r="G72" s="15"/>
    </row>
    <row r="73" spans="1:7" x14ac:dyDescent="0.25">
      <c r="A73" s="15" t="s">
        <v>17</v>
      </c>
      <c r="B73" s="15"/>
      <c r="C73" s="15"/>
      <c r="D73" s="15"/>
      <c r="E73" s="15"/>
      <c r="F73" s="15"/>
      <c r="G73" s="15"/>
    </row>
    <row r="74" spans="1:7" x14ac:dyDescent="0.25">
      <c r="B74" s="15"/>
      <c r="C74" s="15"/>
      <c r="D74" s="15"/>
      <c r="E74" s="15"/>
      <c r="F74" s="15"/>
      <c r="G74" s="15"/>
    </row>
  </sheetData>
  <printOptions gridLines="1"/>
  <pageMargins left="0.11811023622047245" right="0.11811023622047245" top="0.19685039370078741" bottom="0.59055118110236227" header="0.19685039370078741" footer="0.19685039370078741"/>
  <pageSetup paperSize="9" scale="80" orientation="portrait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topLeftCell="A85" zoomScale="95" workbookViewId="0">
      <selection activeCell="B95" sqref="B95"/>
    </sheetView>
  </sheetViews>
  <sheetFormatPr baseColWidth="10" defaultColWidth="14.85546875" defaultRowHeight="15.75" x14ac:dyDescent="0.25"/>
  <cols>
    <col min="1" max="1" width="52.42578125" style="6" customWidth="1"/>
    <col min="2" max="2" width="2.7109375" style="5" customWidth="1"/>
    <col min="3" max="3" width="15" style="5" bestFit="1" customWidth="1"/>
    <col min="4" max="4" width="12.85546875" style="4" customWidth="1"/>
    <col min="5" max="5" width="15.28515625" style="4" bestFit="1" customWidth="1"/>
    <col min="6" max="6" width="12.28515625" style="4" customWidth="1"/>
    <col min="7" max="7" width="15.85546875" style="4" bestFit="1" customWidth="1"/>
    <col min="8" max="16384" width="14.85546875" style="6"/>
  </cols>
  <sheetData>
    <row r="1" spans="1:12" ht="18" x14ac:dyDescent="0.25">
      <c r="A1" s="1" t="s">
        <v>0</v>
      </c>
      <c r="B1" s="2"/>
      <c r="C1" s="3" t="s">
        <v>18</v>
      </c>
      <c r="E1" s="5"/>
    </row>
    <row r="2" spans="1:12" x14ac:dyDescent="0.25">
      <c r="A2" s="7"/>
      <c r="B2" s="8"/>
      <c r="C2" s="8"/>
      <c r="D2" s="6"/>
      <c r="E2" s="6"/>
      <c r="F2" s="6"/>
      <c r="G2" s="6"/>
    </row>
    <row r="3" spans="1:12" x14ac:dyDescent="0.25">
      <c r="A3" s="114" t="s">
        <v>36</v>
      </c>
      <c r="B3" s="8"/>
      <c r="C3" s="8"/>
      <c r="D3" s="6"/>
      <c r="E3" s="6"/>
      <c r="F3" s="6"/>
      <c r="G3" s="6"/>
    </row>
    <row r="4" spans="1:12" x14ac:dyDescent="0.25">
      <c r="A4" s="43"/>
      <c r="B4" s="8"/>
      <c r="C4" s="6"/>
      <c r="D4" s="6"/>
      <c r="E4" s="6"/>
      <c r="F4" s="6"/>
      <c r="G4" s="6"/>
    </row>
    <row r="5" spans="1:12" x14ac:dyDescent="0.25">
      <c r="A5" s="44" t="s">
        <v>37</v>
      </c>
      <c r="B5" s="8"/>
      <c r="C5" s="44" t="s">
        <v>40</v>
      </c>
      <c r="D5" s="6"/>
      <c r="E5" s="6"/>
      <c r="F5" s="6"/>
      <c r="G5" s="6"/>
    </row>
    <row r="6" spans="1:12" x14ac:dyDescent="0.25">
      <c r="A6" s="7"/>
      <c r="B6" s="8"/>
      <c r="C6" s="8"/>
      <c r="D6" s="6"/>
      <c r="E6" s="6"/>
      <c r="F6" s="6"/>
      <c r="G6" s="6"/>
    </row>
    <row r="7" spans="1:12" x14ac:dyDescent="0.25">
      <c r="B7" s="4"/>
      <c r="C7" s="4"/>
      <c r="D7" s="14"/>
      <c r="E7" s="14"/>
      <c r="F7" s="14"/>
      <c r="G7" s="14"/>
    </row>
    <row r="8" spans="1:12" x14ac:dyDescent="0.25">
      <c r="A8" s="113" t="s">
        <v>19</v>
      </c>
      <c r="B8" s="4"/>
      <c r="C8" s="4"/>
      <c r="D8" s="14"/>
      <c r="E8" s="14"/>
      <c r="F8" s="14"/>
      <c r="G8" s="14"/>
    </row>
    <row r="9" spans="1:12" x14ac:dyDescent="0.25">
      <c r="A9" s="15" t="s">
        <v>20</v>
      </c>
      <c r="B9" s="4"/>
      <c r="C9" s="4"/>
      <c r="D9" s="14"/>
      <c r="E9" s="14"/>
      <c r="F9" s="14"/>
      <c r="G9" s="14"/>
    </row>
    <row r="10" spans="1:12" x14ac:dyDescent="0.25">
      <c r="B10" s="4"/>
      <c r="C10" s="4"/>
      <c r="D10" s="14"/>
      <c r="E10" s="14"/>
      <c r="F10" s="14"/>
      <c r="G10" s="14"/>
    </row>
    <row r="11" spans="1:12" ht="35.25" customHeight="1" x14ac:dyDescent="0.25">
      <c r="A11" s="39" t="s">
        <v>76</v>
      </c>
      <c r="B11" s="4"/>
      <c r="C11" s="16" t="s">
        <v>1</v>
      </c>
      <c r="D11" s="11"/>
      <c r="E11" s="16"/>
      <c r="F11" s="16"/>
      <c r="G11" s="16"/>
    </row>
    <row r="12" spans="1:12" x14ac:dyDescent="0.25">
      <c r="A12" s="23" t="s">
        <v>21</v>
      </c>
      <c r="B12" s="4"/>
      <c r="C12" s="17">
        <v>1</v>
      </c>
      <c r="D12" s="17">
        <v>2</v>
      </c>
      <c r="E12" s="17">
        <v>3</v>
      </c>
      <c r="F12" s="29">
        <v>4</v>
      </c>
      <c r="G12" s="29">
        <v>5</v>
      </c>
      <c r="H12"/>
      <c r="I12"/>
      <c r="J12"/>
      <c r="K12"/>
      <c r="L12"/>
    </row>
    <row r="13" spans="1:12" ht="16.5" thickBot="1" x14ac:dyDescent="0.3">
      <c r="A13" s="23"/>
      <c r="B13" s="4"/>
      <c r="C13" s="20"/>
      <c r="D13" s="20"/>
      <c r="E13" s="20"/>
      <c r="F13" s="81"/>
      <c r="G13" s="81"/>
      <c r="H13"/>
      <c r="I13"/>
      <c r="J13"/>
      <c r="K13"/>
      <c r="L13"/>
    </row>
    <row r="14" spans="1:12" ht="31.5" x14ac:dyDescent="0.25">
      <c r="A14" s="76" t="s">
        <v>27</v>
      </c>
      <c r="B14" s="77"/>
      <c r="C14" s="60">
        <v>500000</v>
      </c>
      <c r="D14" s="60">
        <v>600000</v>
      </c>
      <c r="E14" s="60">
        <v>700000</v>
      </c>
      <c r="F14" s="60">
        <v>800000</v>
      </c>
      <c r="G14" s="78">
        <v>900000</v>
      </c>
      <c r="I14"/>
      <c r="J14"/>
    </row>
    <row r="15" spans="1:12" x14ac:dyDescent="0.25">
      <c r="A15" s="63" t="s">
        <v>22</v>
      </c>
      <c r="B15" s="35"/>
      <c r="C15" s="19">
        <v>300000</v>
      </c>
      <c r="D15" s="19">
        <v>300000</v>
      </c>
      <c r="E15" s="19">
        <v>300000</v>
      </c>
      <c r="F15" s="19">
        <v>300000</v>
      </c>
      <c r="G15" s="64">
        <v>300000</v>
      </c>
      <c r="I15"/>
      <c r="J15"/>
    </row>
    <row r="16" spans="1:12" x14ac:dyDescent="0.25">
      <c r="A16" s="63" t="s">
        <v>23</v>
      </c>
      <c r="B16" s="35"/>
      <c r="C16" s="19">
        <v>300000</v>
      </c>
      <c r="D16" s="19">
        <f>300000*2</f>
        <v>600000</v>
      </c>
      <c r="E16" s="19">
        <f>300000*3</f>
        <v>900000</v>
      </c>
      <c r="F16" s="19">
        <f>300000*4</f>
        <v>1200000</v>
      </c>
      <c r="G16" s="64">
        <f>300000*5</f>
        <v>1500000</v>
      </c>
    </row>
    <row r="17" spans="1:7" s="9" customFormat="1" x14ac:dyDescent="0.25">
      <c r="A17" s="65" t="s">
        <v>24</v>
      </c>
      <c r="B17" s="55"/>
      <c r="C17" s="28">
        <f>SUM(C14:C16)</f>
        <v>1100000</v>
      </c>
      <c r="D17" s="28">
        <f t="shared" ref="D17:E17" si="0">SUM(D14:D16)</f>
        <v>1500000</v>
      </c>
      <c r="E17" s="28">
        <f t="shared" si="0"/>
        <v>1900000</v>
      </c>
      <c r="F17" s="28">
        <f>SUM(F14:F16)</f>
        <v>2300000</v>
      </c>
      <c r="G17" s="66">
        <f>SUM(G14:G16)</f>
        <v>2700000</v>
      </c>
    </row>
    <row r="18" spans="1:7" s="32" customFormat="1" ht="17.25" customHeight="1" thickBot="1" x14ac:dyDescent="0.3">
      <c r="A18" s="67" t="s">
        <v>26</v>
      </c>
      <c r="B18" s="68"/>
      <c r="C18" s="69">
        <f>C17/15000</f>
        <v>73.333333333333329</v>
      </c>
      <c r="D18" s="69">
        <f>D17/15000/2</f>
        <v>50</v>
      </c>
      <c r="E18" s="69">
        <f>E17/15000/3</f>
        <v>42.222222222222221</v>
      </c>
      <c r="F18" s="69">
        <f>F17/15000/4</f>
        <v>38.333333333333336</v>
      </c>
      <c r="G18" s="70">
        <f>G17/15000/5</f>
        <v>36</v>
      </c>
    </row>
    <row r="19" spans="1:7" s="34" customFormat="1" ht="16.5" customHeight="1" thickBot="1" x14ac:dyDescent="0.3">
      <c r="B19" s="48"/>
      <c r="C19" s="48"/>
      <c r="D19" s="35"/>
      <c r="E19" s="35"/>
      <c r="F19" s="36"/>
      <c r="G19" s="36"/>
    </row>
    <row r="20" spans="1:7" s="9" customFormat="1" ht="31.5" x14ac:dyDescent="0.25">
      <c r="A20" s="79" t="s">
        <v>28</v>
      </c>
      <c r="B20" s="80"/>
      <c r="C20" s="60">
        <v>700000</v>
      </c>
      <c r="D20" s="60">
        <v>800000</v>
      </c>
      <c r="E20" s="60">
        <v>900000</v>
      </c>
      <c r="F20" s="60">
        <v>1000000</v>
      </c>
      <c r="G20" s="78">
        <v>1100000</v>
      </c>
    </row>
    <row r="21" spans="1:7" x14ac:dyDescent="0.25">
      <c r="A21" s="63" t="s">
        <v>22</v>
      </c>
      <c r="B21" s="35"/>
      <c r="C21" s="19">
        <v>300000</v>
      </c>
      <c r="D21" s="19">
        <v>300000</v>
      </c>
      <c r="E21" s="19">
        <v>300000</v>
      </c>
      <c r="F21" s="19">
        <v>300000</v>
      </c>
      <c r="G21" s="64">
        <v>300000</v>
      </c>
    </row>
    <row r="22" spans="1:7" x14ac:dyDescent="0.25">
      <c r="A22" s="63" t="s">
        <v>23</v>
      </c>
      <c r="B22" s="35"/>
      <c r="C22" s="19">
        <v>300000</v>
      </c>
      <c r="D22" s="19">
        <f>300000*2</f>
        <v>600000</v>
      </c>
      <c r="E22" s="19">
        <f>300000*3</f>
        <v>900000</v>
      </c>
      <c r="F22" s="19">
        <f>300000*4</f>
        <v>1200000</v>
      </c>
      <c r="G22" s="64">
        <f>300000*5</f>
        <v>1500000</v>
      </c>
    </row>
    <row r="23" spans="1:7" x14ac:dyDescent="0.25">
      <c r="A23" s="65" t="s">
        <v>24</v>
      </c>
      <c r="B23" s="35"/>
      <c r="C23" s="28">
        <f>SUM(C20:C22)</f>
        <v>1300000</v>
      </c>
      <c r="D23" s="28">
        <f t="shared" ref="D23" si="1">SUM(D20:D22)</f>
        <v>1700000</v>
      </c>
      <c r="E23" s="28">
        <f t="shared" ref="E23" si="2">SUM(E20:E22)</f>
        <v>2100000</v>
      </c>
      <c r="F23" s="28">
        <f t="shared" ref="F23" si="3">SUM(F20:F22)</f>
        <v>2500000</v>
      </c>
      <c r="G23" s="66">
        <f t="shared" ref="G23" si="4">SUM(G20:G22)</f>
        <v>2900000</v>
      </c>
    </row>
    <row r="24" spans="1:7" s="32" customFormat="1" ht="17.25" customHeight="1" thickBot="1" x14ac:dyDescent="0.3">
      <c r="A24" s="67" t="s">
        <v>26</v>
      </c>
      <c r="B24" s="68"/>
      <c r="C24" s="69">
        <f>C23/15000</f>
        <v>86.666666666666671</v>
      </c>
      <c r="D24" s="69">
        <f>D23/15000/2</f>
        <v>56.666666666666664</v>
      </c>
      <c r="E24" s="69">
        <f>E23/15000/3</f>
        <v>46.666666666666664</v>
      </c>
      <c r="F24" s="69">
        <f>F23/15000/4</f>
        <v>41.666666666666664</v>
      </c>
      <c r="G24" s="70">
        <f>G23/15000/5</f>
        <v>38.666666666666671</v>
      </c>
    </row>
    <row r="25" spans="1:7" s="34" customFormat="1" ht="15.75" customHeight="1" thickBot="1" x14ac:dyDescent="0.3">
      <c r="B25" s="48"/>
      <c r="C25" s="55"/>
      <c r="D25" s="55"/>
      <c r="E25" s="55"/>
      <c r="F25" s="55"/>
      <c r="G25" s="55"/>
    </row>
    <row r="26" spans="1:7" ht="31.5" x14ac:dyDescent="0.25">
      <c r="A26" s="76" t="s">
        <v>29</v>
      </c>
      <c r="B26" s="77"/>
      <c r="C26" s="60">
        <v>700000</v>
      </c>
      <c r="D26" s="60">
        <v>800000</v>
      </c>
      <c r="E26" s="60">
        <v>900000</v>
      </c>
      <c r="F26" s="60">
        <v>1000000</v>
      </c>
      <c r="G26" s="78">
        <v>1100000</v>
      </c>
    </row>
    <row r="27" spans="1:7" x14ac:dyDescent="0.25">
      <c r="A27" s="63" t="s">
        <v>22</v>
      </c>
      <c r="B27" s="35"/>
      <c r="C27" s="19">
        <v>300000</v>
      </c>
      <c r="D27" s="19">
        <v>300000</v>
      </c>
      <c r="E27" s="19">
        <v>300000</v>
      </c>
      <c r="F27" s="19">
        <v>300000</v>
      </c>
      <c r="G27" s="64">
        <v>300000</v>
      </c>
    </row>
    <row r="28" spans="1:7" x14ac:dyDescent="0.25">
      <c r="A28" s="63" t="s">
        <v>23</v>
      </c>
      <c r="B28" s="35"/>
      <c r="C28" s="19">
        <v>300000</v>
      </c>
      <c r="D28" s="19">
        <f>300000*2</f>
        <v>600000</v>
      </c>
      <c r="E28" s="19">
        <f>300000*3</f>
        <v>900000</v>
      </c>
      <c r="F28" s="19">
        <f>300000*4</f>
        <v>1200000</v>
      </c>
      <c r="G28" s="64">
        <f>300000*5</f>
        <v>1500000</v>
      </c>
    </row>
    <row r="29" spans="1:7" x14ac:dyDescent="0.25">
      <c r="A29" s="65" t="s">
        <v>24</v>
      </c>
      <c r="B29" s="35"/>
      <c r="C29" s="28">
        <f>SUM(C26:C28)</f>
        <v>1300000</v>
      </c>
      <c r="D29" s="28">
        <f t="shared" ref="D29" si="5">SUM(D26:D28)</f>
        <v>1700000</v>
      </c>
      <c r="E29" s="28">
        <f t="shared" ref="E29" si="6">SUM(E26:E28)</f>
        <v>2100000</v>
      </c>
      <c r="F29" s="28">
        <f t="shared" ref="F29" si="7">SUM(F26:F28)</f>
        <v>2500000</v>
      </c>
      <c r="G29" s="66">
        <f t="shared" ref="G29" si="8">SUM(G26:G28)</f>
        <v>2900000</v>
      </c>
    </row>
    <row r="30" spans="1:7" s="32" customFormat="1" ht="17.25" customHeight="1" thickBot="1" x14ac:dyDescent="0.3">
      <c r="A30" s="67" t="s">
        <v>26</v>
      </c>
      <c r="B30" s="68"/>
      <c r="C30" s="69">
        <f>C29/15000</f>
        <v>86.666666666666671</v>
      </c>
      <c r="D30" s="69">
        <f>D29/15000/2</f>
        <v>56.666666666666664</v>
      </c>
      <c r="E30" s="69">
        <f>E29/15000/3</f>
        <v>46.666666666666664</v>
      </c>
      <c r="F30" s="69">
        <f>F29/15000/4</f>
        <v>41.666666666666664</v>
      </c>
      <c r="G30" s="70">
        <f>G29/15000/5</f>
        <v>38.666666666666671</v>
      </c>
    </row>
    <row r="31" spans="1:7" s="32" customFormat="1" ht="17.25" customHeight="1" x14ac:dyDescent="0.25">
      <c r="A31" s="30"/>
      <c r="B31" s="31"/>
      <c r="C31" s="33"/>
      <c r="D31" s="33"/>
      <c r="E31" s="33"/>
      <c r="F31" s="33"/>
      <c r="G31" s="33"/>
    </row>
    <row r="32" spans="1:7" x14ac:dyDescent="0.25">
      <c r="B32" s="4"/>
      <c r="C32" s="4"/>
      <c r="D32" s="14"/>
      <c r="E32" s="14"/>
      <c r="F32" s="14"/>
      <c r="G32" s="14"/>
    </row>
    <row r="33" spans="1:7" s="9" customFormat="1" ht="34.5" x14ac:dyDescent="0.25">
      <c r="A33" s="39" t="s">
        <v>75</v>
      </c>
      <c r="B33" s="4"/>
      <c r="C33" s="16" t="s">
        <v>1</v>
      </c>
      <c r="D33" s="11"/>
      <c r="E33" s="16"/>
      <c r="F33" s="16"/>
      <c r="G33" s="16"/>
    </row>
    <row r="34" spans="1:7" s="9" customFormat="1" ht="17.25" customHeight="1" x14ac:dyDescent="0.25">
      <c r="A34" s="6" t="s">
        <v>25</v>
      </c>
      <c r="B34" s="4"/>
      <c r="C34" s="17">
        <v>1</v>
      </c>
      <c r="D34" s="17">
        <v>2</v>
      </c>
      <c r="E34" s="17">
        <v>3</v>
      </c>
      <c r="F34" s="29">
        <v>4</v>
      </c>
      <c r="G34" s="29">
        <v>5</v>
      </c>
    </row>
    <row r="35" spans="1:7" s="9" customFormat="1" x14ac:dyDescent="0.25">
      <c r="A35" s="23" t="s">
        <v>21</v>
      </c>
      <c r="B35" s="4"/>
      <c r="C35" s="17"/>
      <c r="D35" s="17"/>
      <c r="E35" s="17"/>
      <c r="F35" s="27"/>
      <c r="G35" s="27"/>
    </row>
    <row r="36" spans="1:7" s="54" customFormat="1" ht="16.5" thickBot="1" x14ac:dyDescent="0.3">
      <c r="A36" s="53"/>
      <c r="B36" s="48"/>
      <c r="C36" s="20"/>
      <c r="D36" s="20"/>
      <c r="E36" s="20"/>
      <c r="F36" s="52"/>
      <c r="G36" s="52"/>
    </row>
    <row r="37" spans="1:7" ht="31.5" x14ac:dyDescent="0.25">
      <c r="A37" s="75" t="s">
        <v>30</v>
      </c>
      <c r="B37" s="58"/>
      <c r="C37" s="59">
        <v>900000</v>
      </c>
      <c r="D37" s="59">
        <v>1000000</v>
      </c>
      <c r="E37" s="59">
        <v>1100000</v>
      </c>
      <c r="F37" s="59">
        <v>1200000</v>
      </c>
      <c r="G37" s="74">
        <v>1300000</v>
      </c>
    </row>
    <row r="38" spans="1:7" x14ac:dyDescent="0.25">
      <c r="A38" s="63" t="s">
        <v>22</v>
      </c>
      <c r="B38" s="35"/>
      <c r="C38" s="19">
        <v>500000</v>
      </c>
      <c r="D38" s="19">
        <v>500000</v>
      </c>
      <c r="E38" s="19">
        <v>500000</v>
      </c>
      <c r="F38" s="19">
        <v>500000</v>
      </c>
      <c r="G38" s="64">
        <v>500000</v>
      </c>
    </row>
    <row r="39" spans="1:7" x14ac:dyDescent="0.25">
      <c r="A39" s="63" t="s">
        <v>23</v>
      </c>
      <c r="B39" s="35"/>
      <c r="C39" s="19">
        <v>400000</v>
      </c>
      <c r="D39" s="19">
        <f>400000*2</f>
        <v>800000</v>
      </c>
      <c r="E39" s="19">
        <f>400000*3</f>
        <v>1200000</v>
      </c>
      <c r="F39" s="19">
        <f>400000*4</f>
        <v>1600000</v>
      </c>
      <c r="G39" s="64">
        <f>400000*5</f>
        <v>2000000</v>
      </c>
    </row>
    <row r="40" spans="1:7" x14ac:dyDescent="0.25">
      <c r="A40" s="65" t="s">
        <v>24</v>
      </c>
      <c r="B40" s="55"/>
      <c r="C40" s="28">
        <f>SUM(C37:C39)</f>
        <v>1800000</v>
      </c>
      <c r="D40" s="28">
        <f t="shared" ref="D40" si="9">SUM(D37:D39)</f>
        <v>2300000</v>
      </c>
      <c r="E40" s="28">
        <f t="shared" ref="E40" si="10">SUM(E37:E39)</f>
        <v>2800000</v>
      </c>
      <c r="F40" s="28">
        <f t="shared" ref="F40" si="11">SUM(F37:F39)</f>
        <v>3300000</v>
      </c>
      <c r="G40" s="66">
        <f t="shared" ref="G40" si="12">SUM(G37:G39)</f>
        <v>3800000</v>
      </c>
    </row>
    <row r="41" spans="1:7" s="32" customFormat="1" ht="17.25" customHeight="1" thickBot="1" x14ac:dyDescent="0.3">
      <c r="A41" s="67" t="s">
        <v>26</v>
      </c>
      <c r="B41" s="68"/>
      <c r="C41" s="69">
        <f>C40/15000</f>
        <v>120</v>
      </c>
      <c r="D41" s="69">
        <f>D40/15000/2</f>
        <v>76.666666666666671</v>
      </c>
      <c r="E41" s="69">
        <f>E40/15000/3</f>
        <v>62.222222222222221</v>
      </c>
      <c r="F41" s="69">
        <f>F40/15000/4</f>
        <v>55</v>
      </c>
      <c r="G41" s="70">
        <f>G40/15000/5</f>
        <v>50.666666666666671</v>
      </c>
    </row>
    <row r="42" spans="1:7" s="51" customFormat="1" ht="17.25" customHeight="1" thickBot="1" x14ac:dyDescent="0.3">
      <c r="A42" s="46"/>
      <c r="B42" s="33"/>
      <c r="C42" s="33"/>
      <c r="D42" s="33"/>
      <c r="E42" s="33"/>
      <c r="F42" s="33"/>
      <c r="G42" s="33"/>
    </row>
    <row r="43" spans="1:7" ht="31.5" x14ac:dyDescent="0.25">
      <c r="A43" s="73" t="s">
        <v>31</v>
      </c>
      <c r="B43" s="58"/>
      <c r="C43" s="59">
        <v>700000</v>
      </c>
      <c r="D43" s="59">
        <v>800000</v>
      </c>
      <c r="E43" s="59">
        <v>900000</v>
      </c>
      <c r="F43" s="59">
        <v>1000000</v>
      </c>
      <c r="G43" s="74">
        <v>1100000</v>
      </c>
    </row>
    <row r="44" spans="1:7" x14ac:dyDescent="0.25">
      <c r="A44" s="63" t="s">
        <v>22</v>
      </c>
      <c r="B44" s="35"/>
      <c r="C44" s="19">
        <v>500000</v>
      </c>
      <c r="D44" s="19">
        <v>500000</v>
      </c>
      <c r="E44" s="19">
        <v>500000</v>
      </c>
      <c r="F44" s="19">
        <v>500000</v>
      </c>
      <c r="G44" s="64">
        <v>500000</v>
      </c>
    </row>
    <row r="45" spans="1:7" x14ac:dyDescent="0.25">
      <c r="A45" s="63" t="s">
        <v>23</v>
      </c>
      <c r="B45" s="35"/>
      <c r="C45" s="19">
        <v>400000</v>
      </c>
      <c r="D45" s="19">
        <f>400000*2</f>
        <v>800000</v>
      </c>
      <c r="E45" s="19">
        <f>400000*3</f>
        <v>1200000</v>
      </c>
      <c r="F45" s="19">
        <f>400000*4</f>
        <v>1600000</v>
      </c>
      <c r="G45" s="64">
        <f>400000*5</f>
        <v>2000000</v>
      </c>
    </row>
    <row r="46" spans="1:7" x14ac:dyDescent="0.25">
      <c r="A46" s="65" t="s">
        <v>24</v>
      </c>
      <c r="B46" s="55"/>
      <c r="C46" s="28">
        <f>SUM(C43:C45)</f>
        <v>1600000</v>
      </c>
      <c r="D46" s="28">
        <f t="shared" ref="D46" si="13">SUM(D43:D45)</f>
        <v>2100000</v>
      </c>
      <c r="E46" s="28">
        <f t="shared" ref="E46" si="14">SUM(E43:E45)</f>
        <v>2600000</v>
      </c>
      <c r="F46" s="28">
        <f t="shared" ref="F46" si="15">SUM(F43:F45)</f>
        <v>3100000</v>
      </c>
      <c r="G46" s="66">
        <f t="shared" ref="G46" si="16">SUM(G43:G45)</f>
        <v>3600000</v>
      </c>
    </row>
    <row r="47" spans="1:7" ht="17.25" customHeight="1" thickBot="1" x14ac:dyDescent="0.3">
      <c r="A47" s="67" t="s">
        <v>26</v>
      </c>
      <c r="B47" s="68"/>
      <c r="C47" s="69">
        <f>C46/15000</f>
        <v>106.66666666666667</v>
      </c>
      <c r="D47" s="69">
        <f>D46/15000/2</f>
        <v>70</v>
      </c>
      <c r="E47" s="69">
        <f>E46/15000/3</f>
        <v>57.777777777777779</v>
      </c>
      <c r="F47" s="69">
        <f>F46/15000/4</f>
        <v>51.666666666666664</v>
      </c>
      <c r="G47" s="70">
        <f>G46/15000/5</f>
        <v>48</v>
      </c>
    </row>
    <row r="48" spans="1:7" s="34" customFormat="1" ht="16.5" thickBot="1" x14ac:dyDescent="0.3">
      <c r="B48" s="48"/>
      <c r="C48" s="48"/>
      <c r="D48" s="35"/>
      <c r="E48" s="35"/>
      <c r="F48" s="36"/>
      <c r="G48" s="36"/>
    </row>
    <row r="49" spans="1:7" s="9" customFormat="1" ht="31.5" x14ac:dyDescent="0.25">
      <c r="A49" s="73" t="s">
        <v>32</v>
      </c>
      <c r="B49" s="58"/>
      <c r="C49" s="59">
        <v>700000</v>
      </c>
      <c r="D49" s="60">
        <v>800000</v>
      </c>
      <c r="E49" s="60">
        <v>900000</v>
      </c>
      <c r="F49" s="61">
        <v>1000000</v>
      </c>
      <c r="G49" s="62">
        <v>1100000</v>
      </c>
    </row>
    <row r="50" spans="1:7" s="9" customFormat="1" x14ac:dyDescent="0.25">
      <c r="A50" s="63" t="s">
        <v>22</v>
      </c>
      <c r="B50" s="35"/>
      <c r="C50" s="19">
        <v>500000</v>
      </c>
      <c r="D50" s="19">
        <v>500000</v>
      </c>
      <c r="E50" s="19">
        <v>500000</v>
      </c>
      <c r="F50" s="19">
        <v>500000</v>
      </c>
      <c r="G50" s="64">
        <v>500000</v>
      </c>
    </row>
    <row r="51" spans="1:7" s="9" customFormat="1" x14ac:dyDescent="0.25">
      <c r="A51" s="63" t="s">
        <v>23</v>
      </c>
      <c r="B51" s="35"/>
      <c r="C51" s="19">
        <v>400000</v>
      </c>
      <c r="D51" s="19">
        <f>400000*2</f>
        <v>800000</v>
      </c>
      <c r="E51" s="19">
        <f>400000*3</f>
        <v>1200000</v>
      </c>
      <c r="F51" s="19">
        <f>400000*4</f>
        <v>1600000</v>
      </c>
      <c r="G51" s="64">
        <f>400000*5</f>
        <v>2000000</v>
      </c>
    </row>
    <row r="52" spans="1:7" s="9" customFormat="1" x14ac:dyDescent="0.25">
      <c r="A52" s="65" t="s">
        <v>24</v>
      </c>
      <c r="B52" s="55"/>
      <c r="C52" s="28">
        <f>SUM(C49:C51)</f>
        <v>1600000</v>
      </c>
      <c r="D52" s="28">
        <f t="shared" ref="D52" si="17">SUM(D49:D51)</f>
        <v>2100000</v>
      </c>
      <c r="E52" s="28">
        <f t="shared" ref="E52" si="18">SUM(E49:E51)</f>
        <v>2600000</v>
      </c>
      <c r="F52" s="28">
        <f t="shared" ref="F52" si="19">SUM(F49:F51)</f>
        <v>3100000</v>
      </c>
      <c r="G52" s="66">
        <f t="shared" ref="G52" si="20">SUM(G49:G51)</f>
        <v>3600000</v>
      </c>
    </row>
    <row r="53" spans="1:7" s="9" customFormat="1" ht="18" customHeight="1" thickBot="1" x14ac:dyDescent="0.3">
      <c r="A53" s="67" t="s">
        <v>26</v>
      </c>
      <c r="B53" s="68"/>
      <c r="C53" s="69">
        <f>C52/15000</f>
        <v>106.66666666666667</v>
      </c>
      <c r="D53" s="69">
        <f>D52/15000/2</f>
        <v>70</v>
      </c>
      <c r="E53" s="69">
        <f>E52/15000/3</f>
        <v>57.777777777777779</v>
      </c>
      <c r="F53" s="69">
        <f>F52/15000/4</f>
        <v>51.666666666666664</v>
      </c>
      <c r="G53" s="70">
        <f>G52/15000/5</f>
        <v>48</v>
      </c>
    </row>
    <row r="54" spans="1:7" s="9" customFormat="1" ht="17.25" customHeight="1" thickBot="1" x14ac:dyDescent="0.3">
      <c r="A54" s="34"/>
      <c r="B54" s="48"/>
      <c r="C54" s="56"/>
      <c r="D54" s="71"/>
      <c r="E54" s="71"/>
      <c r="F54" s="72"/>
      <c r="G54" s="72"/>
    </row>
    <row r="55" spans="1:7" ht="32.25" customHeight="1" x14ac:dyDescent="0.25">
      <c r="A55" s="57" t="s">
        <v>33</v>
      </c>
      <c r="B55" s="58"/>
      <c r="C55" s="59">
        <v>1000000</v>
      </c>
      <c r="D55" s="60">
        <v>1100000</v>
      </c>
      <c r="E55" s="60">
        <v>1200000</v>
      </c>
      <c r="F55" s="61">
        <v>1300000</v>
      </c>
      <c r="G55" s="62">
        <v>1400000</v>
      </c>
    </row>
    <row r="56" spans="1:7" ht="16.5" customHeight="1" x14ac:dyDescent="0.25">
      <c r="A56" s="63" t="s">
        <v>22</v>
      </c>
      <c r="B56" s="35"/>
      <c r="C56" s="19">
        <v>500000</v>
      </c>
      <c r="D56" s="19">
        <v>500000</v>
      </c>
      <c r="E56" s="19">
        <v>500000</v>
      </c>
      <c r="F56" s="19">
        <v>500000</v>
      </c>
      <c r="G56" s="64">
        <v>500000</v>
      </c>
    </row>
    <row r="57" spans="1:7" ht="16.5" customHeight="1" x14ac:dyDescent="0.25">
      <c r="A57" s="63" t="s">
        <v>23</v>
      </c>
      <c r="B57" s="35"/>
      <c r="C57" s="19">
        <v>400000</v>
      </c>
      <c r="D57" s="19">
        <f>400000*2</f>
        <v>800000</v>
      </c>
      <c r="E57" s="19">
        <f>400000*3</f>
        <v>1200000</v>
      </c>
      <c r="F57" s="19">
        <f>400000*4</f>
        <v>1600000</v>
      </c>
      <c r="G57" s="64">
        <f>400000*5</f>
        <v>2000000</v>
      </c>
    </row>
    <row r="58" spans="1:7" ht="16.5" customHeight="1" x14ac:dyDescent="0.25">
      <c r="A58" s="65" t="s">
        <v>24</v>
      </c>
      <c r="B58" s="55"/>
      <c r="C58" s="28">
        <f>SUM(C55:C57)</f>
        <v>1900000</v>
      </c>
      <c r="D58" s="28">
        <f t="shared" ref="D58" si="21">SUM(D55:D57)</f>
        <v>2400000</v>
      </c>
      <c r="E58" s="28">
        <f t="shared" ref="E58" si="22">SUM(E55:E57)</f>
        <v>2900000</v>
      </c>
      <c r="F58" s="28">
        <f t="shared" ref="F58" si="23">SUM(F55:F57)</f>
        <v>3400000</v>
      </c>
      <c r="G58" s="66">
        <f t="shared" ref="G58" si="24">SUM(G55:G57)</f>
        <v>3900000</v>
      </c>
    </row>
    <row r="59" spans="1:7" ht="16.5" customHeight="1" thickBot="1" x14ac:dyDescent="0.3">
      <c r="A59" s="67" t="s">
        <v>26</v>
      </c>
      <c r="B59" s="68"/>
      <c r="C59" s="69">
        <f>C58/15000</f>
        <v>126.66666666666667</v>
      </c>
      <c r="D59" s="69">
        <f>D58/15000/2</f>
        <v>80</v>
      </c>
      <c r="E59" s="69">
        <f>E58/15000/3</f>
        <v>64.444444444444443</v>
      </c>
      <c r="F59" s="69">
        <f>F58/15000/4</f>
        <v>56.666666666666664</v>
      </c>
      <c r="G59" s="70">
        <f>G58/15000/5</f>
        <v>52</v>
      </c>
    </row>
    <row r="60" spans="1:7" s="34" customFormat="1" ht="15" customHeight="1" thickBot="1" x14ac:dyDescent="0.3">
      <c r="A60" s="46"/>
      <c r="B60" s="33"/>
      <c r="C60" s="33"/>
      <c r="D60" s="33"/>
      <c r="E60" s="33"/>
      <c r="F60" s="33"/>
      <c r="G60" s="33"/>
    </row>
    <row r="61" spans="1:7" ht="31.5" x14ac:dyDescent="0.25">
      <c r="A61" s="75" t="s">
        <v>44</v>
      </c>
      <c r="B61" s="60"/>
      <c r="C61" s="60">
        <v>1800000</v>
      </c>
      <c r="D61" s="60">
        <v>2000000</v>
      </c>
      <c r="E61" s="60">
        <v>2200000</v>
      </c>
      <c r="F61" s="61">
        <v>2400000</v>
      </c>
      <c r="G61" s="62">
        <v>2600000</v>
      </c>
    </row>
    <row r="62" spans="1:7" x14ac:dyDescent="0.25">
      <c r="A62" s="63" t="s">
        <v>22</v>
      </c>
      <c r="B62" s="35"/>
      <c r="C62" s="19">
        <v>500000</v>
      </c>
      <c r="D62" s="19">
        <v>500000</v>
      </c>
      <c r="E62" s="19">
        <v>500000</v>
      </c>
      <c r="F62" s="19">
        <v>500000</v>
      </c>
      <c r="G62" s="64">
        <v>500000</v>
      </c>
    </row>
    <row r="63" spans="1:7" x14ac:dyDescent="0.25">
      <c r="A63" s="63" t="s">
        <v>23</v>
      </c>
      <c r="B63" s="35"/>
      <c r="C63" s="19">
        <v>400000</v>
      </c>
      <c r="D63" s="19">
        <f>400000*2</f>
        <v>800000</v>
      </c>
      <c r="E63" s="19">
        <f>400000*3</f>
        <v>1200000</v>
      </c>
      <c r="F63" s="19">
        <f>400000*4</f>
        <v>1600000</v>
      </c>
      <c r="G63" s="64">
        <f>400000*5</f>
        <v>2000000</v>
      </c>
    </row>
    <row r="64" spans="1:7" x14ac:dyDescent="0.25">
      <c r="A64" s="65" t="s">
        <v>24</v>
      </c>
      <c r="B64" s="55"/>
      <c r="C64" s="28">
        <f>SUM(C61:C63)</f>
        <v>2700000</v>
      </c>
      <c r="D64" s="28">
        <f t="shared" ref="D64" si="25">SUM(D61:D63)</f>
        <v>3300000</v>
      </c>
      <c r="E64" s="28">
        <f t="shared" ref="E64" si="26">SUM(E61:E63)</f>
        <v>3900000</v>
      </c>
      <c r="F64" s="28">
        <f t="shared" ref="F64" si="27">SUM(F61:F63)</f>
        <v>4500000</v>
      </c>
      <c r="G64" s="66">
        <f t="shared" ref="G64" si="28">SUM(G61:G63)</f>
        <v>5100000</v>
      </c>
    </row>
    <row r="65" spans="1:7" ht="16.5" customHeight="1" thickBot="1" x14ac:dyDescent="0.3">
      <c r="A65" s="67" t="s">
        <v>26</v>
      </c>
      <c r="B65" s="82"/>
      <c r="C65" s="83">
        <f>C64/15000</f>
        <v>180</v>
      </c>
      <c r="D65" s="83">
        <f>D64/15000/2</f>
        <v>110</v>
      </c>
      <c r="E65" s="83">
        <f>E64/15000/3</f>
        <v>86.666666666666671</v>
      </c>
      <c r="F65" s="83">
        <f>F64/15000/4</f>
        <v>75</v>
      </c>
      <c r="G65" s="84">
        <f>G64/15000/5</f>
        <v>68</v>
      </c>
    </row>
    <row r="66" spans="1:7" x14ac:dyDescent="0.25">
      <c r="A66" s="34"/>
      <c r="B66" s="35"/>
      <c r="C66" s="35"/>
      <c r="D66" s="35"/>
      <c r="E66" s="35"/>
      <c r="F66" s="36"/>
      <c r="G66" s="36"/>
    </row>
    <row r="67" spans="1:7" x14ac:dyDescent="0.25">
      <c r="A67" s="34"/>
      <c r="B67" s="35"/>
      <c r="C67" s="35"/>
      <c r="D67" s="35"/>
      <c r="E67" s="35"/>
      <c r="F67" s="36"/>
      <c r="G67" s="36"/>
    </row>
    <row r="68" spans="1:7" s="4" customFormat="1" x14ac:dyDescent="0.25">
      <c r="A68" s="45" t="s">
        <v>34</v>
      </c>
    </row>
    <row r="69" spans="1:7" s="4" customFormat="1" x14ac:dyDescent="0.25">
      <c r="A69" s="45"/>
    </row>
    <row r="70" spans="1:7" s="4" customFormat="1" x14ac:dyDescent="0.25">
      <c r="A70" s="12" t="s">
        <v>2</v>
      </c>
    </row>
    <row r="71" spans="1:7" s="4" customFormat="1" x14ac:dyDescent="0.25">
      <c r="A71" s="12" t="s">
        <v>35</v>
      </c>
    </row>
    <row r="72" spans="1:7" x14ac:dyDescent="0.25">
      <c r="A72" s="12" t="s">
        <v>3</v>
      </c>
    </row>
    <row r="73" spans="1:7" ht="9.75" customHeight="1" x14ac:dyDescent="0.25">
      <c r="A73" s="12"/>
    </row>
    <row r="74" spans="1:7" ht="9.75" customHeight="1" x14ac:dyDescent="0.25">
      <c r="A74" s="12"/>
    </row>
    <row r="75" spans="1:7" x14ac:dyDescent="0.25">
      <c r="A75" s="23" t="s">
        <v>38</v>
      </c>
      <c r="C75" s="4"/>
      <c r="D75" s="6"/>
      <c r="E75" s="23"/>
      <c r="F75" s="23"/>
      <c r="G75" s="23"/>
    </row>
    <row r="76" spans="1:7" x14ac:dyDescent="0.25">
      <c r="A76" s="18" t="s">
        <v>39</v>
      </c>
      <c r="C76" s="4"/>
      <c r="D76" s="6"/>
      <c r="E76" s="23"/>
      <c r="F76" s="23"/>
      <c r="G76" s="23"/>
    </row>
    <row r="77" spans="1:7" ht="18" customHeight="1" x14ac:dyDescent="0.25">
      <c r="A77" s="18" t="s">
        <v>6</v>
      </c>
      <c r="C77" s="4"/>
      <c r="D77" s="6"/>
      <c r="E77" s="23"/>
      <c r="F77" s="23"/>
      <c r="G77" s="23"/>
    </row>
    <row r="78" spans="1:7" x14ac:dyDescent="0.25">
      <c r="C78" s="16" t="s">
        <v>1</v>
      </c>
      <c r="D78" s="21"/>
      <c r="E78" s="21"/>
      <c r="F78" s="21"/>
      <c r="G78" s="21"/>
    </row>
    <row r="79" spans="1:7" ht="18" customHeight="1" x14ac:dyDescent="0.25">
      <c r="C79" s="17">
        <v>1</v>
      </c>
      <c r="D79" s="17">
        <v>2</v>
      </c>
      <c r="E79" s="40">
        <v>3</v>
      </c>
      <c r="F79" s="41">
        <v>4</v>
      </c>
      <c r="G79" s="41">
        <v>5</v>
      </c>
    </row>
    <row r="80" spans="1:7" ht="15.75" customHeight="1" thickBot="1" x14ac:dyDescent="0.3">
      <c r="A80" s="18"/>
      <c r="C80" s="20"/>
      <c r="D80" s="20"/>
      <c r="E80" s="85"/>
      <c r="F80" s="52"/>
      <c r="G80" s="52"/>
    </row>
    <row r="81" spans="1:7" ht="18.75" customHeight="1" x14ac:dyDescent="0.25">
      <c r="A81" s="86" t="s">
        <v>80</v>
      </c>
      <c r="B81" s="87"/>
      <c r="C81" s="59">
        <v>3000000</v>
      </c>
      <c r="D81" s="59">
        <v>4000000</v>
      </c>
      <c r="E81" s="95">
        <v>5000000</v>
      </c>
      <c r="F81" s="61">
        <v>6000000</v>
      </c>
      <c r="G81" s="62">
        <v>7000000</v>
      </c>
    </row>
    <row r="82" spans="1:7" ht="18.75" customHeight="1" x14ac:dyDescent="0.25">
      <c r="A82" s="63" t="s">
        <v>22</v>
      </c>
      <c r="B82" s="35"/>
      <c r="C82" s="19">
        <v>1000000</v>
      </c>
      <c r="D82" s="19">
        <v>1000000</v>
      </c>
      <c r="E82" s="19">
        <v>1000000</v>
      </c>
      <c r="F82" s="19">
        <v>1000000</v>
      </c>
      <c r="G82" s="64">
        <v>1000000</v>
      </c>
    </row>
    <row r="83" spans="1:7" ht="18.75" customHeight="1" x14ac:dyDescent="0.25">
      <c r="A83" s="63" t="s">
        <v>23</v>
      </c>
      <c r="B83" s="35"/>
      <c r="C83" s="19">
        <v>700000</v>
      </c>
      <c r="D83" s="19">
        <f>700000*2</f>
        <v>1400000</v>
      </c>
      <c r="E83" s="19">
        <f>700000*3</f>
        <v>2100000</v>
      </c>
      <c r="F83" s="19">
        <f>700000*4</f>
        <v>2800000</v>
      </c>
      <c r="G83" s="64">
        <f>700000*5</f>
        <v>3500000</v>
      </c>
    </row>
    <row r="84" spans="1:7" ht="18.75" customHeight="1" x14ac:dyDescent="0.25">
      <c r="A84" s="65" t="s">
        <v>24</v>
      </c>
      <c r="B84" s="55"/>
      <c r="C84" s="28">
        <f>SUM(C81:C83)</f>
        <v>4700000</v>
      </c>
      <c r="D84" s="28">
        <f t="shared" ref="D84" si="29">SUM(D81:D83)</f>
        <v>6400000</v>
      </c>
      <c r="E84" s="28">
        <f t="shared" ref="E84" si="30">SUM(E81:E83)</f>
        <v>8100000</v>
      </c>
      <c r="F84" s="28">
        <f t="shared" ref="F84" si="31">SUM(F81:F83)</f>
        <v>9800000</v>
      </c>
      <c r="G84" s="66">
        <f t="shared" ref="G84" si="32">SUM(G81:G83)</f>
        <v>11500000</v>
      </c>
    </row>
    <row r="85" spans="1:7" ht="18.75" customHeight="1" thickBot="1" x14ac:dyDescent="0.3">
      <c r="A85" s="67" t="s">
        <v>26</v>
      </c>
      <c r="B85" s="68"/>
      <c r="C85" s="69">
        <f>C84/15000</f>
        <v>313.33333333333331</v>
      </c>
      <c r="D85" s="69">
        <f>D84/15000/2</f>
        <v>213.33333333333334</v>
      </c>
      <c r="E85" s="69">
        <f>E84/15000/3</f>
        <v>180</v>
      </c>
      <c r="F85" s="69">
        <f>F84/15000/4</f>
        <v>163.33333333333334</v>
      </c>
      <c r="G85" s="70">
        <f>G84/15000/5</f>
        <v>153.33333333333331</v>
      </c>
    </row>
    <row r="86" spans="1:7" ht="18.75" customHeight="1" x14ac:dyDescent="0.25">
      <c r="A86" s="46"/>
      <c r="B86" s="33"/>
      <c r="C86" s="33"/>
      <c r="D86" s="33"/>
      <c r="E86" s="33"/>
      <c r="F86" s="33"/>
      <c r="G86" s="33"/>
    </row>
    <row r="87" spans="1:7" ht="18.75" customHeight="1" thickBot="1" x14ac:dyDescent="0.3">
      <c r="A87" s="34"/>
      <c r="B87" s="47"/>
      <c r="C87" s="48"/>
      <c r="D87" s="48"/>
      <c r="E87" s="49"/>
      <c r="F87" s="36"/>
      <c r="G87" s="36"/>
    </row>
    <row r="88" spans="1:7" s="15" customFormat="1" x14ac:dyDescent="0.25">
      <c r="A88" s="88" t="s">
        <v>7</v>
      </c>
      <c r="B88" s="89"/>
      <c r="C88" s="90">
        <v>12000000</v>
      </c>
      <c r="D88" s="90">
        <v>15000000</v>
      </c>
      <c r="E88" s="91">
        <v>18000000</v>
      </c>
      <c r="F88" s="91">
        <v>21000000</v>
      </c>
      <c r="G88" s="92">
        <v>24000000</v>
      </c>
    </row>
    <row r="89" spans="1:7" s="15" customFormat="1" x14ac:dyDescent="0.25">
      <c r="A89" s="63" t="s">
        <v>22</v>
      </c>
      <c r="B89" s="35"/>
      <c r="C89" s="19">
        <v>1000000</v>
      </c>
      <c r="D89" s="19">
        <v>1000000</v>
      </c>
      <c r="E89" s="19">
        <v>1000000</v>
      </c>
      <c r="F89" s="19">
        <v>1000000</v>
      </c>
      <c r="G89" s="64">
        <v>1000000</v>
      </c>
    </row>
    <row r="90" spans="1:7" s="15" customFormat="1" x14ac:dyDescent="0.25">
      <c r="A90" s="63" t="s">
        <v>23</v>
      </c>
      <c r="B90" s="35"/>
      <c r="C90" s="19">
        <v>700000</v>
      </c>
      <c r="D90" s="19">
        <f>700000*2</f>
        <v>1400000</v>
      </c>
      <c r="E90" s="19">
        <f>700000*3</f>
        <v>2100000</v>
      </c>
      <c r="F90" s="19">
        <f>700000*4</f>
        <v>2800000</v>
      </c>
      <c r="G90" s="64">
        <f>700000*5</f>
        <v>3500000</v>
      </c>
    </row>
    <row r="91" spans="1:7" s="15" customFormat="1" x14ac:dyDescent="0.25">
      <c r="A91" s="65" t="s">
        <v>24</v>
      </c>
      <c r="B91" s="55"/>
      <c r="C91" s="28">
        <f>SUM(C88:C90)</f>
        <v>13700000</v>
      </c>
      <c r="D91" s="28">
        <f t="shared" ref="D91" si="33">SUM(D88:D90)</f>
        <v>17400000</v>
      </c>
      <c r="E91" s="28">
        <f t="shared" ref="E91" si="34">SUM(E88:E90)</f>
        <v>21100000</v>
      </c>
      <c r="F91" s="28">
        <f t="shared" ref="F91" si="35">SUM(F88:F90)</f>
        <v>24800000</v>
      </c>
      <c r="G91" s="66">
        <f t="shared" ref="G91" si="36">SUM(G88:G90)</f>
        <v>28500000</v>
      </c>
    </row>
    <row r="92" spans="1:7" s="15" customFormat="1" ht="18.75" customHeight="1" thickBot="1" x14ac:dyDescent="0.3">
      <c r="A92" s="67" t="s">
        <v>26</v>
      </c>
      <c r="B92" s="68"/>
      <c r="C92" s="69">
        <f>C91/15000</f>
        <v>913.33333333333337</v>
      </c>
      <c r="D92" s="69">
        <f>D91/15000/2</f>
        <v>580</v>
      </c>
      <c r="E92" s="69">
        <f>E91/15000/3</f>
        <v>468.88888888888891</v>
      </c>
      <c r="F92" s="69">
        <f>F91/15000/4</f>
        <v>413.33333333333331</v>
      </c>
      <c r="G92" s="70">
        <f>G91/15000/5</f>
        <v>380</v>
      </c>
    </row>
    <row r="93" spans="1:7" s="15" customFormat="1" x14ac:dyDescent="0.25">
      <c r="A93" s="50"/>
      <c r="B93" s="38"/>
      <c r="C93" s="38"/>
      <c r="D93" s="38"/>
      <c r="E93" s="36"/>
      <c r="F93" s="36"/>
      <c r="G93" s="36"/>
    </row>
    <row r="94" spans="1:7" s="15" customFormat="1" ht="16.5" thickBot="1" x14ac:dyDescent="0.3">
      <c r="A94" s="50"/>
      <c r="B94" s="38"/>
      <c r="C94" s="38"/>
      <c r="D94" s="38"/>
      <c r="E94" s="36"/>
      <c r="F94" s="36"/>
      <c r="G94" s="36"/>
    </row>
    <row r="95" spans="1:7" s="15" customFormat="1" x14ac:dyDescent="0.25">
      <c r="A95" s="93" t="s">
        <v>43</v>
      </c>
      <c r="B95" s="94"/>
      <c r="C95" s="90">
        <v>4000000</v>
      </c>
      <c r="D95" s="90">
        <v>5000000</v>
      </c>
      <c r="E95" s="91">
        <v>6000000</v>
      </c>
      <c r="F95" s="91">
        <v>7000000</v>
      </c>
      <c r="G95" s="92">
        <v>8000000</v>
      </c>
    </row>
    <row r="96" spans="1:7" s="15" customFormat="1" x14ac:dyDescent="0.25">
      <c r="A96" s="63" t="s">
        <v>22</v>
      </c>
      <c r="B96" s="55"/>
      <c r="C96" s="19">
        <v>1000000</v>
      </c>
      <c r="D96" s="19">
        <v>1000000</v>
      </c>
      <c r="E96" s="19">
        <v>1000000</v>
      </c>
      <c r="F96" s="19">
        <v>1000000</v>
      </c>
      <c r="G96" s="64">
        <v>1000000</v>
      </c>
    </row>
    <row r="97" spans="1:7" s="15" customFormat="1" x14ac:dyDescent="0.25">
      <c r="A97" s="63" t="s">
        <v>23</v>
      </c>
      <c r="B97" s="55"/>
      <c r="C97" s="19">
        <v>700000</v>
      </c>
      <c r="D97" s="19">
        <f>700000*2</f>
        <v>1400000</v>
      </c>
      <c r="E97" s="19">
        <f>700000*3</f>
        <v>2100000</v>
      </c>
      <c r="F97" s="19">
        <f>700000*4</f>
        <v>2800000</v>
      </c>
      <c r="G97" s="64">
        <f>700000*5</f>
        <v>3500000</v>
      </c>
    </row>
    <row r="98" spans="1:7" s="15" customFormat="1" x14ac:dyDescent="0.25">
      <c r="A98" s="65" t="s">
        <v>24</v>
      </c>
      <c r="B98" s="55"/>
      <c r="C98" s="28">
        <f>SUM(C95:C97)</f>
        <v>5700000</v>
      </c>
      <c r="D98" s="28">
        <f t="shared" ref="D98" si="37">SUM(D95:D97)</f>
        <v>7400000</v>
      </c>
      <c r="E98" s="28">
        <f t="shared" ref="E98" si="38">SUM(E95:E97)</f>
        <v>9100000</v>
      </c>
      <c r="F98" s="28">
        <f t="shared" ref="F98" si="39">SUM(F95:F97)</f>
        <v>10800000</v>
      </c>
      <c r="G98" s="66">
        <f t="shared" ref="G98" si="40">SUM(G95:G97)</f>
        <v>12500000</v>
      </c>
    </row>
    <row r="99" spans="1:7" s="15" customFormat="1" ht="19.5" customHeight="1" thickBot="1" x14ac:dyDescent="0.3">
      <c r="A99" s="67" t="s">
        <v>26</v>
      </c>
      <c r="B99" s="82"/>
      <c r="C99" s="69">
        <f>C98/15000</f>
        <v>380</v>
      </c>
      <c r="D99" s="69">
        <f>D98/15000/2</f>
        <v>246.66666666666666</v>
      </c>
      <c r="E99" s="69">
        <f>E98/15000/3</f>
        <v>202.2222222222222</v>
      </c>
      <c r="F99" s="69">
        <f>F98/15000/4</f>
        <v>180</v>
      </c>
      <c r="G99" s="70">
        <f>G98/15000/5</f>
        <v>166.66666666666669</v>
      </c>
    </row>
    <row r="100" spans="1:7" s="15" customFormat="1" x14ac:dyDescent="0.25">
      <c r="A100" s="37"/>
      <c r="B100" s="38"/>
      <c r="C100" s="38"/>
      <c r="D100" s="38"/>
    </row>
    <row r="101" spans="1:7" s="9" customFormat="1" x14ac:dyDescent="0.25">
      <c r="A101" s="12" t="s">
        <v>41</v>
      </c>
      <c r="B101" s="4"/>
      <c r="C101" s="4"/>
      <c r="D101" s="4"/>
      <c r="E101" s="4"/>
      <c r="F101" s="4"/>
      <c r="G101" s="5"/>
    </row>
    <row r="102" spans="1:7" s="9" customFormat="1" x14ac:dyDescent="0.25">
      <c r="A102" s="12" t="s">
        <v>42</v>
      </c>
      <c r="B102" s="4"/>
      <c r="C102" s="4"/>
      <c r="D102" s="4"/>
      <c r="E102" s="4"/>
      <c r="F102" s="4"/>
      <c r="G102" s="5"/>
    </row>
    <row r="103" spans="1:7" s="9" customFormat="1" x14ac:dyDescent="0.25">
      <c r="A103" s="12"/>
      <c r="B103" s="4"/>
      <c r="C103" s="4"/>
      <c r="D103" s="4"/>
      <c r="E103" s="4"/>
      <c r="F103" s="4"/>
      <c r="G103" s="5"/>
    </row>
    <row r="104" spans="1:7" s="9" customFormat="1" x14ac:dyDescent="0.25">
      <c r="A104" s="12" t="s">
        <v>9</v>
      </c>
      <c r="B104" s="4"/>
      <c r="C104" s="4"/>
      <c r="D104" s="4"/>
      <c r="E104" s="4"/>
      <c r="F104" s="4"/>
      <c r="G104" s="5"/>
    </row>
    <row r="105" spans="1:7" x14ac:dyDescent="0.25">
      <c r="A105" s="12"/>
    </row>
    <row r="106" spans="1:7" x14ac:dyDescent="0.25">
      <c r="A106" s="26" t="s">
        <v>10</v>
      </c>
      <c r="B106" s="15"/>
      <c r="C106" s="13" t="s">
        <v>79</v>
      </c>
      <c r="D106" s="15"/>
      <c r="E106" s="15"/>
      <c r="F106" s="15"/>
      <c r="G106" s="15"/>
    </row>
    <row r="107" spans="1:7" x14ac:dyDescent="0.25">
      <c r="A107" s="26"/>
      <c r="B107" s="15"/>
      <c r="C107" s="13"/>
      <c r="D107" s="15"/>
      <c r="E107" s="15"/>
      <c r="F107" s="15"/>
      <c r="G107" s="15"/>
    </row>
    <row r="108" spans="1:7" x14ac:dyDescent="0.25">
      <c r="A108" s="42" t="s">
        <v>11</v>
      </c>
      <c r="B108" s="15"/>
      <c r="C108" s="15"/>
      <c r="D108" s="15"/>
      <c r="E108" s="15"/>
      <c r="F108" s="15"/>
      <c r="G108" s="15"/>
    </row>
    <row r="109" spans="1:7" x14ac:dyDescent="0.25">
      <c r="A109" s="15" t="s">
        <v>12</v>
      </c>
      <c r="B109" s="15"/>
      <c r="C109" s="15"/>
      <c r="D109" s="15"/>
      <c r="E109" s="15"/>
      <c r="F109" s="15"/>
      <c r="G109" s="15"/>
    </row>
    <row r="110" spans="1:7" x14ac:dyDescent="0.25">
      <c r="A110" s="15" t="s">
        <v>13</v>
      </c>
      <c r="B110" s="15"/>
      <c r="C110" s="15"/>
      <c r="D110" s="15"/>
      <c r="E110" s="15"/>
      <c r="F110" s="15"/>
      <c r="G110" s="15"/>
    </row>
    <row r="111" spans="1:7" x14ac:dyDescent="0.25">
      <c r="A111" s="42" t="s">
        <v>14</v>
      </c>
      <c r="B111" s="15"/>
      <c r="C111" s="15"/>
      <c r="D111" s="15"/>
      <c r="E111" s="15"/>
      <c r="F111" s="15"/>
      <c r="G111" s="15"/>
    </row>
    <row r="112" spans="1:7" x14ac:dyDescent="0.25">
      <c r="A112" s="15" t="s">
        <v>15</v>
      </c>
      <c r="B112" s="15"/>
      <c r="C112" s="15"/>
      <c r="D112" s="15"/>
      <c r="E112" s="15"/>
      <c r="F112" s="15"/>
      <c r="G112" s="15"/>
    </row>
    <row r="113" spans="1:7" x14ac:dyDescent="0.25">
      <c r="A113" s="15" t="s">
        <v>16</v>
      </c>
      <c r="B113" s="15"/>
      <c r="C113" s="15"/>
      <c r="D113" s="15"/>
      <c r="E113" s="15"/>
      <c r="F113" s="15"/>
      <c r="G113" s="15"/>
    </row>
    <row r="114" spans="1:7" x14ac:dyDescent="0.25">
      <c r="A114" s="15" t="s">
        <v>17</v>
      </c>
      <c r="B114" s="15"/>
      <c r="C114" s="15"/>
      <c r="D114" s="15"/>
      <c r="E114" s="15"/>
      <c r="F114" s="15"/>
      <c r="G114" s="15"/>
    </row>
    <row r="115" spans="1:7" x14ac:dyDescent="0.25">
      <c r="B115" s="15"/>
      <c r="C115" s="15"/>
      <c r="D115" s="15"/>
      <c r="E115" s="15"/>
      <c r="F115" s="15"/>
      <c r="G115" s="15"/>
    </row>
  </sheetData>
  <printOptions gridLines="1"/>
  <pageMargins left="0.11811023622047245" right="0.11811023622047245" top="0.19685039370078741" bottom="0.59055118110236227" header="0.19685039370078741" footer="0.19685039370078741"/>
  <pageSetup paperSize="9" scale="8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Tapor Aikos snorkeling prices</vt:lpstr>
      <vt:lpstr>Tapor Aikos diving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laurent</cp:lastModifiedBy>
  <cp:lastPrinted>2020-03-01T16:42:06Z</cp:lastPrinted>
  <dcterms:created xsi:type="dcterms:W3CDTF">2019-10-04T17:11:52Z</dcterms:created>
  <dcterms:modified xsi:type="dcterms:W3CDTF">2020-10-04T06:00:10Z</dcterms:modified>
</cp:coreProperties>
</file>